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8195" windowHeight="11640" activeTab="0"/>
  </bookViews>
  <sheets>
    <sheet name="Лист1" sheetId="1" r:id="rId1"/>
  </sheets>
  <definedNames>
    <definedName name="_xlnm.Print_Titles" localSheetId="0">'Лист1'!$A:$A</definedName>
  </definedNames>
  <calcPr fullCalcOnLoad="1"/>
</workbook>
</file>

<file path=xl/sharedStrings.xml><?xml version="1.0" encoding="utf-8"?>
<sst xmlns="http://schemas.openxmlformats.org/spreadsheetml/2006/main" count="76" uniqueCount="67">
  <si>
    <t>Начисленно</t>
  </si>
  <si>
    <t>Оплаченно</t>
  </si>
  <si>
    <t>% оплаты</t>
  </si>
  <si>
    <t>Затраты</t>
  </si>
  <si>
    <t>ИТОГО:</t>
  </si>
  <si>
    <t>Связь</t>
  </si>
  <si>
    <t>Оплата труда</t>
  </si>
  <si>
    <t>Начисления на оплату труда</t>
  </si>
  <si>
    <t>Общехозяйственные расходы</t>
  </si>
  <si>
    <t>Оплата труда комплексных рабочих 5 чел.</t>
  </si>
  <si>
    <t>Эл.энергия</t>
  </si>
  <si>
    <t>ИТОГО затрат</t>
  </si>
  <si>
    <t>Прибыль+/убыток-</t>
  </si>
  <si>
    <t>Материалы</t>
  </si>
  <si>
    <t>Механизаторов 1</t>
  </si>
  <si>
    <t>Механизаторов 3</t>
  </si>
  <si>
    <t>Механизаторов 5</t>
  </si>
  <si>
    <t>Механизаторов 7</t>
  </si>
  <si>
    <t>Механизаторов 7а</t>
  </si>
  <si>
    <t>Механизаторов 9</t>
  </si>
  <si>
    <t>Механизаторов 14</t>
  </si>
  <si>
    <t>Молодежная 1</t>
  </si>
  <si>
    <t>Молодежная 2</t>
  </si>
  <si>
    <t>Молодежная 3</t>
  </si>
  <si>
    <t>Молодежная 4</t>
  </si>
  <si>
    <t>Молодежная 5</t>
  </si>
  <si>
    <t>Молодежная 6</t>
  </si>
  <si>
    <t>Первомайская 1</t>
  </si>
  <si>
    <t>Первомайская 3</t>
  </si>
  <si>
    <t>Первомайская 5</t>
  </si>
  <si>
    <t>Первомайская 7</t>
  </si>
  <si>
    <t>Первомайская 11</t>
  </si>
  <si>
    <t>Первомайская 13</t>
  </si>
  <si>
    <t>Первомайская 15</t>
  </si>
  <si>
    <t>Пионерская 1а</t>
  </si>
  <si>
    <t>Пионерская 1б</t>
  </si>
  <si>
    <t>Свободный пер. 7</t>
  </si>
  <si>
    <t>Свободный пер. 7а</t>
  </si>
  <si>
    <t>Строителей 13</t>
  </si>
  <si>
    <t>Энергетиков 4</t>
  </si>
  <si>
    <t>Рабочий пер. 4</t>
  </si>
  <si>
    <t>Связи 3</t>
  </si>
  <si>
    <t>Связи 3а</t>
  </si>
  <si>
    <t>Найм</t>
  </si>
  <si>
    <t>Типографский пер. 9</t>
  </si>
  <si>
    <t>Академическая 1</t>
  </si>
  <si>
    <t>Академическая 2</t>
  </si>
  <si>
    <t>Академическая 3</t>
  </si>
  <si>
    <t>Академическая 4</t>
  </si>
  <si>
    <t>Академическая 14</t>
  </si>
  <si>
    <t>содержание автотранспорта; ГСМ</t>
  </si>
  <si>
    <t>автоуслуги</t>
  </si>
  <si>
    <t>м2</t>
  </si>
  <si>
    <r>
      <rPr>
        <b/>
        <sz val="14"/>
        <color indexed="8"/>
        <rFont val="Calibri"/>
        <family val="2"/>
      </rPr>
      <t>Капитальный ремонт</t>
    </r>
    <r>
      <rPr>
        <sz val="14"/>
        <color indexed="8"/>
        <rFont val="Calibri"/>
        <family val="2"/>
      </rPr>
      <t xml:space="preserve"> </t>
    </r>
  </si>
  <si>
    <t>спецодежда спецоснастка</t>
  </si>
  <si>
    <t>Аварийная служба</t>
  </si>
  <si>
    <t>Оплата труда паспортиста</t>
  </si>
  <si>
    <t>аварийные заявки</t>
  </si>
  <si>
    <t>Ремонт сист.отопления</t>
  </si>
  <si>
    <t>Ремонт кровли</t>
  </si>
  <si>
    <t>Затраты:</t>
  </si>
  <si>
    <t>ЗАО "Сосновоагропромтехника"</t>
  </si>
  <si>
    <t>Содержание и текущий ремонт</t>
  </si>
  <si>
    <t xml:space="preserve"> Отчет об использовании денежных средств за период с 01.01.2013г. по 30.06.2013г. (руб.)</t>
  </si>
  <si>
    <t>Очистка подвалов</t>
  </si>
  <si>
    <t>Директор                                       Масевич Б.Н.</t>
  </si>
  <si>
    <t>Экономист                                    Ткачева Н.Н.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</si>
</sst>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6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1" fillId="0" borderId="0" xfId="0" applyFont="1" applyAlignment="1">
      <alignment wrapText="1"/>
    </xf>
    <xf numFmtId="4" fontId="42" fillId="0" borderId="0" xfId="0" applyNumberFormat="1" applyFont="1" applyAlignment="1">
      <alignment wrapText="1"/>
    </xf>
    <xf numFmtId="0" fontId="42" fillId="0" borderId="0" xfId="0" applyFont="1" applyAlignment="1">
      <alignment wrapText="1"/>
    </xf>
    <xf numFmtId="4" fontId="41" fillId="0" borderId="0" xfId="0" applyNumberFormat="1" applyFont="1" applyAlignment="1">
      <alignment wrapText="1"/>
    </xf>
    <xf numFmtId="4" fontId="42" fillId="0" borderId="10" xfId="0" applyNumberFormat="1" applyFont="1" applyBorder="1" applyAlignment="1">
      <alignment wrapText="1"/>
    </xf>
    <xf numFmtId="4" fontId="41" fillId="0" borderId="10" xfId="0" applyNumberFormat="1" applyFont="1" applyBorder="1" applyAlignment="1">
      <alignment wrapText="1"/>
    </xf>
    <xf numFmtId="0" fontId="4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wrapText="1"/>
    </xf>
    <xf numFmtId="0" fontId="43" fillId="0" borderId="10" xfId="0" applyFont="1" applyBorder="1" applyAlignment="1">
      <alignment horizontal="right" wrapText="1"/>
    </xf>
    <xf numFmtId="0" fontId="42" fillId="0" borderId="10" xfId="0" applyFont="1" applyBorder="1" applyAlignment="1">
      <alignment horizontal="right" vertical="center" wrapText="1"/>
    </xf>
    <xf numFmtId="0" fontId="44" fillId="0" borderId="10" xfId="0" applyFont="1" applyBorder="1" applyAlignment="1">
      <alignment wrapText="1"/>
    </xf>
    <xf numFmtId="4" fontId="44" fillId="0" borderId="10" xfId="0" applyNumberFormat="1" applyFont="1" applyBorder="1" applyAlignment="1">
      <alignment wrapText="1"/>
    </xf>
    <xf numFmtId="0" fontId="44" fillId="0" borderId="0" xfId="0" applyFont="1" applyAlignment="1">
      <alignment wrapText="1"/>
    </xf>
    <xf numFmtId="0" fontId="41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right" wrapText="1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 wrapText="1"/>
    </xf>
    <xf numFmtId="0" fontId="43" fillId="0" borderId="11" xfId="0" applyFont="1" applyBorder="1" applyAlignment="1">
      <alignment horizontal="right" wrapText="1"/>
    </xf>
    <xf numFmtId="0" fontId="44" fillId="0" borderId="11" xfId="0" applyFont="1" applyBorder="1" applyAlignment="1">
      <alignment wrapText="1"/>
    </xf>
    <xf numFmtId="4" fontId="42" fillId="0" borderId="12" xfId="0" applyNumberFormat="1" applyFont="1" applyBorder="1" applyAlignment="1">
      <alignment wrapText="1"/>
    </xf>
    <xf numFmtId="0" fontId="47" fillId="0" borderId="10" xfId="0" applyFont="1" applyBorder="1" applyAlignment="1">
      <alignment horizontal="left" vertical="top" wrapText="1"/>
    </xf>
    <xf numFmtId="0" fontId="41" fillId="0" borderId="13" xfId="0" applyFont="1" applyBorder="1" applyAlignment="1">
      <alignment wrapText="1"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41" fillId="0" borderId="13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0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43" sqref="B43"/>
    </sheetView>
  </sheetViews>
  <sheetFormatPr defaultColWidth="9.140625" defaultRowHeight="15"/>
  <cols>
    <col min="1" max="1" width="42.28125" style="1" customWidth="1"/>
    <col min="2" max="2" width="19.57421875" style="1" customWidth="1"/>
    <col min="3" max="3" width="19.7109375" style="1" customWidth="1"/>
    <col min="4" max="4" width="20.140625" style="1" customWidth="1"/>
    <col min="5" max="5" width="18.7109375" style="1" customWidth="1"/>
    <col min="6" max="6" width="19.00390625" style="1" customWidth="1"/>
    <col min="7" max="7" width="18.57421875" style="1" customWidth="1"/>
    <col min="8" max="9" width="19.7109375" style="1" customWidth="1"/>
    <col min="10" max="10" width="18.7109375" style="1" customWidth="1"/>
    <col min="11" max="11" width="20.140625" style="1" customWidth="1"/>
    <col min="12" max="12" width="19.8515625" style="1" customWidth="1"/>
    <col min="13" max="13" width="20.00390625" style="1" customWidth="1"/>
    <col min="14" max="14" width="18.57421875" style="1" customWidth="1"/>
    <col min="15" max="18" width="18.28125" style="1" customWidth="1"/>
    <col min="19" max="19" width="22.7109375" style="1" customWidth="1"/>
    <col min="20" max="30" width="18.28125" style="1" customWidth="1"/>
    <col min="31" max="36" width="18.8515625" style="1" customWidth="1"/>
    <col min="37" max="37" width="17.28125" style="1" customWidth="1"/>
    <col min="38" max="38" width="13.140625" style="1" bestFit="1" customWidth="1"/>
    <col min="39" max="39" width="10.140625" style="1" bestFit="1" customWidth="1"/>
    <col min="40" max="16384" width="9.140625" style="1" customWidth="1"/>
  </cols>
  <sheetData>
    <row r="1" spans="1:37" ht="57" customHeight="1">
      <c r="A1" s="22" t="s">
        <v>61</v>
      </c>
      <c r="B1" s="25" t="s">
        <v>63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</row>
    <row r="2" spans="1:37" ht="31.5">
      <c r="A2" s="8"/>
      <c r="B2" s="14" t="s">
        <v>14</v>
      </c>
      <c r="C2" s="14" t="s">
        <v>15</v>
      </c>
      <c r="D2" s="14" t="s">
        <v>16</v>
      </c>
      <c r="E2" s="14" t="s">
        <v>17</v>
      </c>
      <c r="F2" s="14" t="s">
        <v>18</v>
      </c>
      <c r="G2" s="14" t="s">
        <v>19</v>
      </c>
      <c r="H2" s="14" t="s">
        <v>20</v>
      </c>
      <c r="I2" s="14" t="s">
        <v>21</v>
      </c>
      <c r="J2" s="14" t="s">
        <v>22</v>
      </c>
      <c r="K2" s="14" t="s">
        <v>23</v>
      </c>
      <c r="L2" s="14" t="s">
        <v>24</v>
      </c>
      <c r="M2" s="14" t="s">
        <v>25</v>
      </c>
      <c r="N2" s="14" t="s">
        <v>26</v>
      </c>
      <c r="O2" s="14" t="s">
        <v>27</v>
      </c>
      <c r="P2" s="14" t="s">
        <v>28</v>
      </c>
      <c r="Q2" s="14" t="s">
        <v>29</v>
      </c>
      <c r="R2" s="14" t="s">
        <v>30</v>
      </c>
      <c r="S2" s="14" t="s">
        <v>31</v>
      </c>
      <c r="T2" s="14" t="s">
        <v>32</v>
      </c>
      <c r="U2" s="14" t="s">
        <v>33</v>
      </c>
      <c r="V2" s="14" t="s">
        <v>34</v>
      </c>
      <c r="W2" s="14" t="s">
        <v>35</v>
      </c>
      <c r="X2" s="14" t="s">
        <v>36</v>
      </c>
      <c r="Y2" s="14" t="s">
        <v>37</v>
      </c>
      <c r="Z2" s="14" t="s">
        <v>38</v>
      </c>
      <c r="AA2" s="14" t="s">
        <v>44</v>
      </c>
      <c r="AB2" s="14" t="s">
        <v>39</v>
      </c>
      <c r="AC2" s="14" t="s">
        <v>40</v>
      </c>
      <c r="AD2" s="14" t="s">
        <v>41</v>
      </c>
      <c r="AE2" s="14" t="s">
        <v>42</v>
      </c>
      <c r="AF2" s="14" t="s">
        <v>45</v>
      </c>
      <c r="AG2" s="14" t="s">
        <v>46</v>
      </c>
      <c r="AH2" s="14" t="s">
        <v>47</v>
      </c>
      <c r="AI2" s="14" t="s">
        <v>48</v>
      </c>
      <c r="AJ2" s="14" t="s">
        <v>49</v>
      </c>
      <c r="AK2" s="7" t="s">
        <v>4</v>
      </c>
    </row>
    <row r="3" spans="1:37" ht="18.75">
      <c r="A3" s="15" t="s">
        <v>52</v>
      </c>
      <c r="B3" s="14">
        <v>1798</v>
      </c>
      <c r="C3" s="14">
        <v>1798.9</v>
      </c>
      <c r="D3" s="14">
        <v>1827.52</v>
      </c>
      <c r="E3" s="14">
        <v>408.6</v>
      </c>
      <c r="F3" s="14">
        <v>1811.2</v>
      </c>
      <c r="G3" s="14">
        <v>408</v>
      </c>
      <c r="H3" s="14">
        <v>262.6</v>
      </c>
      <c r="I3" s="14">
        <v>733.1</v>
      </c>
      <c r="J3" s="14">
        <v>630.6</v>
      </c>
      <c r="K3" s="14">
        <v>899.1</v>
      </c>
      <c r="L3" s="14">
        <v>103.8</v>
      </c>
      <c r="M3" s="14">
        <v>874.5</v>
      </c>
      <c r="N3" s="14">
        <v>103</v>
      </c>
      <c r="O3" s="14">
        <v>4454.83</v>
      </c>
      <c r="P3" s="14">
        <v>4462.69</v>
      </c>
      <c r="Q3" s="14">
        <v>4425.73</v>
      </c>
      <c r="R3" s="14">
        <v>4859.3</v>
      </c>
      <c r="S3" s="14">
        <v>4875.6</v>
      </c>
      <c r="T3" s="14">
        <v>3226.1</v>
      </c>
      <c r="U3" s="14">
        <v>2429.5</v>
      </c>
      <c r="V3" s="14">
        <v>358.3</v>
      </c>
      <c r="W3" s="14">
        <v>103.1</v>
      </c>
      <c r="X3" s="14">
        <v>79.69</v>
      </c>
      <c r="Y3" s="14">
        <v>104.2</v>
      </c>
      <c r="Z3" s="14">
        <v>3802.5</v>
      </c>
      <c r="AA3" s="14">
        <v>2638.9</v>
      </c>
      <c r="AB3" s="14">
        <v>77.85</v>
      </c>
      <c r="AC3" s="14">
        <v>720.41</v>
      </c>
      <c r="AD3" s="14">
        <v>712.09</v>
      </c>
      <c r="AE3" s="14">
        <v>685.26</v>
      </c>
      <c r="AF3" s="14">
        <v>643</v>
      </c>
      <c r="AG3" s="14">
        <v>538.9</v>
      </c>
      <c r="AH3" s="14">
        <v>524.7</v>
      </c>
      <c r="AI3" s="14">
        <v>921.3</v>
      </c>
      <c r="AJ3" s="14">
        <v>936.9</v>
      </c>
      <c r="AK3" s="5">
        <f>SUM(B3:AJ3)</f>
        <v>53239.770000000004</v>
      </c>
    </row>
    <row r="4" spans="1:37" ht="18.75">
      <c r="A4" s="15" t="s">
        <v>57</v>
      </c>
      <c r="B4" s="14">
        <v>55</v>
      </c>
      <c r="C4" s="14">
        <v>37</v>
      </c>
      <c r="D4" s="14">
        <v>57</v>
      </c>
      <c r="E4" s="14"/>
      <c r="F4" s="14">
        <v>79</v>
      </c>
      <c r="G4" s="14">
        <v>15</v>
      </c>
      <c r="H4" s="14"/>
      <c r="I4" s="14">
        <v>38</v>
      </c>
      <c r="J4" s="14">
        <v>34</v>
      </c>
      <c r="K4" s="14">
        <v>33</v>
      </c>
      <c r="L4" s="14"/>
      <c r="M4" s="14">
        <v>22</v>
      </c>
      <c r="N4" s="14"/>
      <c r="O4" s="14">
        <v>213</v>
      </c>
      <c r="P4" s="14">
        <v>178</v>
      </c>
      <c r="Q4" s="14">
        <v>144</v>
      </c>
      <c r="R4" s="14">
        <v>220</v>
      </c>
      <c r="S4" s="14">
        <v>211</v>
      </c>
      <c r="T4" s="14">
        <v>144</v>
      </c>
      <c r="U4" s="14">
        <v>127</v>
      </c>
      <c r="V4" s="14">
        <v>11</v>
      </c>
      <c r="W4" s="14"/>
      <c r="X4" s="14"/>
      <c r="Y4" s="14"/>
      <c r="Z4" s="14">
        <v>142</v>
      </c>
      <c r="AA4" s="14">
        <v>47</v>
      </c>
      <c r="AB4" s="14"/>
      <c r="AC4" s="14">
        <v>25</v>
      </c>
      <c r="AD4" s="14">
        <v>71</v>
      </c>
      <c r="AE4" s="14">
        <v>17</v>
      </c>
      <c r="AF4" s="14">
        <v>17</v>
      </c>
      <c r="AG4" s="14">
        <v>11</v>
      </c>
      <c r="AH4" s="14">
        <v>21</v>
      </c>
      <c r="AI4" s="14">
        <v>43</v>
      </c>
      <c r="AJ4" s="14">
        <v>25</v>
      </c>
      <c r="AK4" s="5">
        <f>SUM(B4:AJ4)</f>
        <v>2037</v>
      </c>
    </row>
    <row r="5" spans="1:37" ht="37.5">
      <c r="A5" s="16" t="s">
        <v>62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8"/>
    </row>
    <row r="6" spans="1:37" ht="15.75">
      <c r="A6" s="8" t="s">
        <v>0</v>
      </c>
      <c r="B6" s="6">
        <v>145149.78</v>
      </c>
      <c r="C6" s="6">
        <v>139922.76</v>
      </c>
      <c r="D6" s="6">
        <v>141874.32</v>
      </c>
      <c r="E6" s="6">
        <v>6087</v>
      </c>
      <c r="F6" s="6">
        <v>145533.57</v>
      </c>
      <c r="G6" s="6">
        <v>6137.76</v>
      </c>
      <c r="H6" s="6">
        <v>7808.64</v>
      </c>
      <c r="I6" s="6">
        <v>39726.3</v>
      </c>
      <c r="J6" s="6">
        <v>34274.04</v>
      </c>
      <c r="K6" s="6">
        <v>49037.76</v>
      </c>
      <c r="L6" s="6">
        <v>5707.74</v>
      </c>
      <c r="M6" s="6">
        <v>47434.56</v>
      </c>
      <c r="N6" s="6">
        <v>5599.08</v>
      </c>
      <c r="O6" s="6">
        <v>238986.54</v>
      </c>
      <c r="P6" s="6">
        <v>239306.82</v>
      </c>
      <c r="Q6" s="6">
        <v>237425.68</v>
      </c>
      <c r="R6" s="6">
        <v>319562.88</v>
      </c>
      <c r="S6" s="6">
        <v>320766.93</v>
      </c>
      <c r="T6" s="6">
        <v>212080.74</v>
      </c>
      <c r="U6" s="6">
        <v>159883.44</v>
      </c>
      <c r="V6" s="6">
        <v>19477.14</v>
      </c>
      <c r="W6" s="6">
        <v>3086.82</v>
      </c>
      <c r="X6" s="6">
        <v>2388.9</v>
      </c>
      <c r="Y6" s="6">
        <v>1694.58</v>
      </c>
      <c r="Z6" s="6">
        <v>242191.62</v>
      </c>
      <c r="AA6" s="6">
        <v>118225.61</v>
      </c>
      <c r="AB6" s="6">
        <v>998.82</v>
      </c>
      <c r="AC6" s="6">
        <v>38530.86</v>
      </c>
      <c r="AD6" s="6">
        <v>32457.22</v>
      </c>
      <c r="AE6" s="6">
        <v>43544.31</v>
      </c>
      <c r="AF6" s="6">
        <v>36641.46</v>
      </c>
      <c r="AG6" s="6">
        <v>33443.28</v>
      </c>
      <c r="AH6" s="6">
        <v>32279.76</v>
      </c>
      <c r="AI6" s="6">
        <v>53621.16</v>
      </c>
      <c r="AJ6" s="6">
        <v>54498.54</v>
      </c>
      <c r="AK6" s="5">
        <f>SUM(B6:AJ6)</f>
        <v>3215386.42</v>
      </c>
    </row>
    <row r="7" spans="1:37" ht="15.75">
      <c r="A7" s="8" t="s">
        <v>1</v>
      </c>
      <c r="B7" s="6">
        <v>145747.54</v>
      </c>
      <c r="C7" s="6">
        <v>140005.54</v>
      </c>
      <c r="D7" s="6">
        <v>140103.38</v>
      </c>
      <c r="E7" s="6">
        <v>7307.2</v>
      </c>
      <c r="F7" s="6">
        <v>139797.9</v>
      </c>
      <c r="G7" s="6">
        <v>6118.09</v>
      </c>
      <c r="H7" s="6">
        <v>5774.05</v>
      </c>
      <c r="I7" s="6">
        <v>38308.51</v>
      </c>
      <c r="J7" s="6">
        <v>30239.16</v>
      </c>
      <c r="K7" s="6">
        <v>47453.65</v>
      </c>
      <c r="L7" s="6">
        <v>2911.17</v>
      </c>
      <c r="M7" s="6">
        <v>46104.33</v>
      </c>
      <c r="N7" s="6">
        <v>7080.39</v>
      </c>
      <c r="O7" s="6">
        <v>230280.96</v>
      </c>
      <c r="P7" s="6">
        <v>223161.28</v>
      </c>
      <c r="Q7" s="6">
        <v>212759.25</v>
      </c>
      <c r="R7" s="6">
        <v>312126.73</v>
      </c>
      <c r="S7" s="6">
        <v>296925.7</v>
      </c>
      <c r="T7" s="6">
        <v>212059</v>
      </c>
      <c r="U7" s="6">
        <v>160855.8</v>
      </c>
      <c r="V7" s="6">
        <v>18202.01</v>
      </c>
      <c r="W7" s="6">
        <v>3108.83</v>
      </c>
      <c r="X7" s="6">
        <v>2388.9</v>
      </c>
      <c r="Y7" s="6">
        <v>1694.58</v>
      </c>
      <c r="Z7" s="6">
        <v>250652.89</v>
      </c>
      <c r="AA7" s="6">
        <v>48398.29</v>
      </c>
      <c r="AB7" s="6">
        <v>833.54</v>
      </c>
      <c r="AC7" s="6">
        <v>33279.75</v>
      </c>
      <c r="AD7" s="6">
        <v>29968.01</v>
      </c>
      <c r="AE7" s="6">
        <v>44834.94</v>
      </c>
      <c r="AF7" s="6">
        <v>50030.58</v>
      </c>
      <c r="AG7" s="6">
        <v>25619.74</v>
      </c>
      <c r="AH7" s="6">
        <v>33085.61</v>
      </c>
      <c r="AI7" s="6">
        <v>51981.63</v>
      </c>
      <c r="AJ7" s="6">
        <v>49386.42</v>
      </c>
      <c r="AK7" s="5">
        <f>SUM(B7:AJ7)</f>
        <v>3048585.3499999996</v>
      </c>
    </row>
    <row r="8" spans="1:37" ht="15.75">
      <c r="A8" s="8" t="s">
        <v>2</v>
      </c>
      <c r="B8" s="6">
        <f aca="true" t="shared" si="0" ref="B8:N8">B7/B6*100</f>
        <v>100.4118228770309</v>
      </c>
      <c r="C8" s="6">
        <f t="shared" si="0"/>
        <v>100.05916121151412</v>
      </c>
      <c r="D8" s="6">
        <f t="shared" si="0"/>
        <v>98.75175436964209</v>
      </c>
      <c r="E8" s="6">
        <f t="shared" si="0"/>
        <v>120.04599967143092</v>
      </c>
      <c r="F8" s="6">
        <f t="shared" si="0"/>
        <v>96.05886806734692</v>
      </c>
      <c r="G8" s="6">
        <f t="shared" si="0"/>
        <v>99.67952477776909</v>
      </c>
      <c r="H8" s="6">
        <f t="shared" si="0"/>
        <v>73.9443744365216</v>
      </c>
      <c r="I8" s="6">
        <f t="shared" si="0"/>
        <v>96.43110483483234</v>
      </c>
      <c r="J8" s="6">
        <f t="shared" si="0"/>
        <v>88.22759149490402</v>
      </c>
      <c r="K8" s="6">
        <f t="shared" si="0"/>
        <v>96.76961182566251</v>
      </c>
      <c r="L8" s="6">
        <f t="shared" si="0"/>
        <v>51.00389996741267</v>
      </c>
      <c r="M8" s="6">
        <f t="shared" si="0"/>
        <v>97.1956522839044</v>
      </c>
      <c r="N8" s="6">
        <f t="shared" si="0"/>
        <v>126.45631067961165</v>
      </c>
      <c r="O8" s="6">
        <f aca="true" t="shared" si="1" ref="O8:U8">O7/O6*100</f>
        <v>96.3572927579938</v>
      </c>
      <c r="P8" s="6">
        <f t="shared" si="1"/>
        <v>93.25320523669154</v>
      </c>
      <c r="Q8" s="6">
        <f t="shared" si="1"/>
        <v>89.61088370895685</v>
      </c>
      <c r="R8" s="6">
        <f t="shared" si="1"/>
        <v>97.6730244764348</v>
      </c>
      <c r="S8" s="6">
        <f t="shared" si="1"/>
        <v>92.56742894287763</v>
      </c>
      <c r="T8" s="6">
        <f t="shared" si="1"/>
        <v>99.98974918703132</v>
      </c>
      <c r="U8" s="6">
        <f t="shared" si="1"/>
        <v>100.60816805042472</v>
      </c>
      <c r="V8" s="6">
        <f aca="true" t="shared" si="2" ref="V8:AI8">V7/V6*100</f>
        <v>93.4531969272696</v>
      </c>
      <c r="W8" s="6">
        <f t="shared" si="2"/>
        <v>100.71303153407065</v>
      </c>
      <c r="X8" s="6">
        <f t="shared" si="2"/>
        <v>100</v>
      </c>
      <c r="Y8" s="6">
        <f t="shared" si="2"/>
        <v>100</v>
      </c>
      <c r="Z8" s="6">
        <f t="shared" si="2"/>
        <v>103.49362624520204</v>
      </c>
      <c r="AA8" s="6">
        <f t="shared" si="2"/>
        <v>40.93723009760745</v>
      </c>
      <c r="AB8" s="6">
        <f t="shared" si="2"/>
        <v>83.45247391922467</v>
      </c>
      <c r="AC8" s="6">
        <f t="shared" si="2"/>
        <v>86.37167714398277</v>
      </c>
      <c r="AD8" s="6">
        <f t="shared" si="2"/>
        <v>92.33079727715435</v>
      </c>
      <c r="AE8" s="6">
        <f t="shared" si="2"/>
        <v>102.96394638013555</v>
      </c>
      <c r="AF8" s="6">
        <f t="shared" si="2"/>
        <v>136.54090202737558</v>
      </c>
      <c r="AG8" s="6">
        <f t="shared" si="2"/>
        <v>76.60654098521438</v>
      </c>
      <c r="AH8" s="6">
        <f t="shared" si="2"/>
        <v>102.49645598356369</v>
      </c>
      <c r="AI8" s="6">
        <f t="shared" si="2"/>
        <v>96.9423824475263</v>
      </c>
      <c r="AJ8" s="6">
        <f>AJ7/AJ6*100</f>
        <v>90.6197120143035</v>
      </c>
      <c r="AK8" s="5">
        <f>AK7/AK6*100</f>
        <v>94.81240982537955</v>
      </c>
    </row>
    <row r="9" spans="1:37" ht="15.75">
      <c r="A9" s="9" t="s">
        <v>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5"/>
    </row>
    <row r="10" spans="1:37" ht="15.75">
      <c r="A10" s="8" t="s">
        <v>51</v>
      </c>
      <c r="B10" s="6">
        <f>AK10/AK3*B3</f>
        <v>7417.6263345991165</v>
      </c>
      <c r="C10" s="6">
        <f>AK10/AK3*C3</f>
        <v>7421.3392732538105</v>
      </c>
      <c r="D10" s="6">
        <f>AK10/AK3*D3</f>
        <v>7539.410722473068</v>
      </c>
      <c r="E10" s="6">
        <f>AK10/AK3*E3</f>
        <v>1685.6741492309227</v>
      </c>
      <c r="F10" s="6">
        <f>AK10/AK3*F3</f>
        <v>7472.0827682012905</v>
      </c>
      <c r="G10" s="6">
        <f aca="true" t="shared" si="3" ref="G10:G17">AK10/$AK$3*$G$3</f>
        <v>1683.1988567944602</v>
      </c>
      <c r="H10" s="6">
        <f>AK10/$AK$3*$H$3</f>
        <v>1083.3529896917287</v>
      </c>
      <c r="I10" s="6">
        <f>AK10/$AK$3*$I$3</f>
        <v>3024.3948086176933</v>
      </c>
      <c r="J10" s="6">
        <f>AK10/$AK$3*$J$3</f>
        <v>2601.532350722026</v>
      </c>
      <c r="K10" s="6">
        <f>AK10/$AK$3*$K$3</f>
        <v>3709.2257160389686</v>
      </c>
      <c r="L10" s="6">
        <f>AK10/$AK$3*$L$3</f>
        <v>428.22559150800237</v>
      </c>
      <c r="M10" s="6">
        <f>AK10/$AK$3*$M$3</f>
        <v>3607.7387261440085</v>
      </c>
      <c r="N10" s="6">
        <f>AK10/$AK$3*$N$3</f>
        <v>424.92520159271913</v>
      </c>
      <c r="O10" s="6">
        <f>AK10/$AK$3*$O$3</f>
        <v>18378.34500787663</v>
      </c>
      <c r="P10" s="6">
        <f>AK10/$AK$3*$P$3</f>
        <v>18410.771338794286</v>
      </c>
      <c r="Q10" s="6">
        <f>AK10/$AK$3*$Q$3</f>
        <v>18258.2933247082</v>
      </c>
      <c r="R10" s="6">
        <f>AK10/$AK$3*$R$3</f>
        <v>20046.980894169905</v>
      </c>
      <c r="S10" s="6">
        <f>AK10/$AK$3*$S$3</f>
        <v>20114.2263386938</v>
      </c>
      <c r="T10" s="6">
        <f>AK10/$AK$3*$T$3</f>
        <v>13309.234882119137</v>
      </c>
      <c r="U10" s="6">
        <f>AK10/$AK$3*$U$3</f>
        <v>10022.871623975836</v>
      </c>
      <c r="V10" s="6">
        <f>AK10/$AK$3*$V$3</f>
        <v>1478.162133307488</v>
      </c>
      <c r="W10" s="6">
        <f>AK10/$AK$3*$W$3</f>
        <v>425.3377503321295</v>
      </c>
      <c r="X10" s="6">
        <f>AK10/$AK$3*$X$3</f>
        <v>328.76009043615323</v>
      </c>
      <c r="Y10" s="6">
        <f>AK10/$AK$3*$Y$3</f>
        <v>429.875786465644</v>
      </c>
      <c r="Z10" s="6">
        <f>AK10/$AK$3*$Z$3</f>
        <v>15687.165816080722</v>
      </c>
      <c r="AA10" s="6">
        <f>AK10/$AK$3*$AA$3</f>
        <v>10886.748684301228</v>
      </c>
      <c r="AB10" s="6">
        <f>AK10/$AK$3*$AB$3</f>
        <v>321.16919363100175</v>
      </c>
      <c r="AC10" s="6">
        <f>AK10/$AK$3*$AC$3</f>
        <v>2972.0423735865124</v>
      </c>
      <c r="AD10" s="6">
        <f>AK10/$AK$3*$AD$3</f>
        <v>2937.718318467567</v>
      </c>
      <c r="AE10" s="6">
        <f>AK10/$AK$3*$AE$3</f>
        <v>2827.031491683754</v>
      </c>
      <c r="AF10" s="6">
        <f>AK10/$AK$3*$AF$3</f>
        <v>2652.6883944089163</v>
      </c>
      <c r="AG10" s="6">
        <f>AK10/$AK$3*$AG$3</f>
        <v>2223.2251566826826</v>
      </c>
      <c r="AH10" s="6">
        <f>AK10/$AK$3*$AH$3</f>
        <v>2164.643235686405</v>
      </c>
      <c r="AI10" s="6">
        <f>AK10/$AK$3*$AI$3</f>
        <v>3800.8115361880787</v>
      </c>
      <c r="AJ10" s="6">
        <f>AK10/$AK$3*$AJ$3</f>
        <v>3865.169139536102</v>
      </c>
      <c r="AK10" s="5">
        <v>219640</v>
      </c>
    </row>
    <row r="11" spans="1:37" ht="15.75">
      <c r="A11" s="8" t="s">
        <v>50</v>
      </c>
      <c r="B11" s="6">
        <f>AK11/AK3*B3</f>
        <v>4351.476664155386</v>
      </c>
      <c r="C11" s="6">
        <f>AK11/AK3*C3</f>
        <v>4353.654822663584</v>
      </c>
      <c r="D11" s="6">
        <f>AK11/AK3*D3</f>
        <v>4422.920263224277</v>
      </c>
      <c r="E11" s="6">
        <f>AK11/AK3*E3</f>
        <v>988.8839627218524</v>
      </c>
      <c r="F11" s="6">
        <f>AK11/AK3*F3</f>
        <v>4383.422988942289</v>
      </c>
      <c r="G11" s="6">
        <f t="shared" si="3"/>
        <v>987.4318570497204</v>
      </c>
      <c r="H11" s="6">
        <f aca="true" t="shared" si="4" ref="H11:H17">AK11/$AK$3*$H$3</f>
        <v>635.5382491697466</v>
      </c>
      <c r="I11" s="6">
        <f aca="true" t="shared" si="5" ref="I11:I22">AK11/$AK$3*$I$3</f>
        <v>1774.231113733211</v>
      </c>
      <c r="J11" s="6">
        <f aca="true" t="shared" si="6" ref="J11:J22">AK11/$AK$3*$J$3</f>
        <v>1526.163061410671</v>
      </c>
      <c r="K11" s="6">
        <f aca="true" t="shared" si="7" ref="K11:K22">AK11/$AK$3*$K$3</f>
        <v>2175.980349689715</v>
      </c>
      <c r="L11" s="6">
        <f aca="true" t="shared" si="8" ref="L11:L22">AK11/$AK$3*$L$3</f>
        <v>251.21428127882592</v>
      </c>
      <c r="M11" s="6">
        <f aca="true" t="shared" si="9" ref="M11:M22">AK11/$AK$3*$M$3</f>
        <v>2116.4440171323054</v>
      </c>
      <c r="N11" s="6">
        <f aca="true" t="shared" si="10" ref="N11:N22">AK11/$AK$3*$N$3</f>
        <v>249.27814038265</v>
      </c>
      <c r="O11" s="6">
        <f aca="true" t="shared" si="11" ref="O11:O22">AK11/$AK$3*$O$3</f>
        <v>10781.47318563923</v>
      </c>
      <c r="P11" s="6">
        <f aca="true" t="shared" si="12" ref="P11:P22">AK11/$AK$3*$P$3</f>
        <v>10800.495769944158</v>
      </c>
      <c r="Q11" s="6">
        <f aca="true" t="shared" si="13" ref="Q11:Q22">AK11/$AK$3*$Q$3</f>
        <v>10711.04606054083</v>
      </c>
      <c r="R11" s="6">
        <f aca="true" t="shared" si="14" ref="R11:R22">AK11/$AK$3*$R$3</f>
        <v>11760.361820984575</v>
      </c>
      <c r="S11" s="6">
        <f aca="true" t="shared" si="15" ref="S11:S22">AK11/$AK$3*$S$3</f>
        <v>11799.81069174416</v>
      </c>
      <c r="T11" s="6">
        <f aca="true" t="shared" si="16" ref="T11:T22">AK11/$AK$3*$T$3</f>
        <v>7807.730181441429</v>
      </c>
      <c r="U11" s="6">
        <f aca="true" t="shared" si="17" ref="U11:U22">AK11/$AK$3*$U$3</f>
        <v>5879.817884074255</v>
      </c>
      <c r="V11" s="6">
        <f aca="true" t="shared" si="18" ref="V11:V16">AK11/$AK$3*$V$3</f>
        <v>867.1491038747913</v>
      </c>
      <c r="W11" s="6">
        <f aca="true" t="shared" si="19" ref="W11:W22">AK11/$AK$3*$W$3</f>
        <v>249.520157994672</v>
      </c>
      <c r="X11" s="6">
        <f aca="true" t="shared" si="20" ref="X11:X22">AK11/$AK$3*$X$3</f>
        <v>192.86383502032407</v>
      </c>
      <c r="Y11" s="6">
        <f aca="true" t="shared" si="21" ref="Y11:Y22">AK11/$AK$3*$Y$3</f>
        <v>252.1823517269139</v>
      </c>
      <c r="Z11" s="6">
        <f aca="true" t="shared" si="22" ref="Z11:Z22">AK11/$AK$3*$Z$3</f>
        <v>9202.719697136181</v>
      </c>
      <c r="AA11" s="6">
        <f aca="true" t="shared" si="23" ref="AA11:AA22">AK11/$AK$3*$AA$3</f>
        <v>6386.602763648302</v>
      </c>
      <c r="AB11" s="6">
        <f aca="true" t="shared" si="24" ref="AB11:AB22">AK11/$AK$3*$AB$3</f>
        <v>188.41071095911943</v>
      </c>
      <c r="AC11" s="6">
        <f aca="true" t="shared" si="25" ref="AC11:AC22">AK11/$AK$3*$AC$3</f>
        <v>1743.5190787676202</v>
      </c>
      <c r="AD11" s="6">
        <f aca="true" t="shared" si="26" ref="AD11:AD22">AK11/$AK$3*$AD$3</f>
        <v>1723.3832134473907</v>
      </c>
      <c r="AE11" s="6">
        <f aca="true" t="shared" si="27" ref="AE11:AE17">AK11/$AK$3*$AE$3</f>
        <v>1658.4498881418908</v>
      </c>
      <c r="AF11" s="6">
        <f aca="true" t="shared" si="28" ref="AF11:AF22">AK11/$AK$3*$AF$3</f>
        <v>1556.1732453013976</v>
      </c>
      <c r="AG11" s="6">
        <f aca="true" t="shared" si="29" ref="AG11:AG22">AK11/$AK$3*$AG$3</f>
        <v>1304.2329111865056</v>
      </c>
      <c r="AH11" s="6">
        <f aca="true" t="shared" si="30" ref="AH11:AH17">AK11/$AK$3*$AH$3</f>
        <v>1269.8664102793832</v>
      </c>
      <c r="AI11" s="6">
        <f aca="true" t="shared" si="31" ref="AI11:AI22">AK11/$AK$3*$AI$3</f>
        <v>2229.7082595585966</v>
      </c>
      <c r="AJ11" s="6">
        <f>AK11/$AK$3*$AJ$3</f>
        <v>2267.463007034027</v>
      </c>
      <c r="AK11" s="5">
        <v>128849.62</v>
      </c>
    </row>
    <row r="12" spans="1:37" ht="15.75">
      <c r="A12" s="8" t="s">
        <v>54</v>
      </c>
      <c r="B12" s="6">
        <f>AK12/AK3*B3</f>
        <v>1524.43939971942</v>
      </c>
      <c r="C12" s="6">
        <f>AK12/AK3*C3</f>
        <v>1525.202467272116</v>
      </c>
      <c r="D12" s="6">
        <f>AK12/AK3*D3</f>
        <v>1549.4680154478501</v>
      </c>
      <c r="E12" s="6">
        <f>AK12/AK3*E3</f>
        <v>346.4326689240017</v>
      </c>
      <c r="F12" s="6">
        <f aca="true" t="shared" si="32" ref="F12:F17">AK12/$AK$3*$F$3</f>
        <v>1535.631057158962</v>
      </c>
      <c r="G12" s="6">
        <f t="shared" si="3"/>
        <v>345.9239572222043</v>
      </c>
      <c r="H12" s="6">
        <f t="shared" si="4"/>
        <v>222.6461548199776</v>
      </c>
      <c r="I12" s="6">
        <f t="shared" si="5"/>
        <v>621.5609143127402</v>
      </c>
      <c r="J12" s="6">
        <f t="shared" si="6"/>
        <v>534.6559985890246</v>
      </c>
      <c r="K12" s="6">
        <f t="shared" si="7"/>
        <v>762.304485143343</v>
      </c>
      <c r="L12" s="6">
        <f t="shared" si="8"/>
        <v>88.00712441094315</v>
      </c>
      <c r="M12" s="6">
        <f t="shared" si="9"/>
        <v>741.4473053696512</v>
      </c>
      <c r="N12" s="6">
        <f t="shared" si="10"/>
        <v>87.32884214188002</v>
      </c>
      <c r="O12" s="6">
        <f t="shared" si="11"/>
        <v>3777.040250863217</v>
      </c>
      <c r="P12" s="6">
        <f t="shared" si="12"/>
        <v>3783.704374156762</v>
      </c>
      <c r="Q12" s="6">
        <f t="shared" si="13"/>
        <v>3752.3677333260443</v>
      </c>
      <c r="R12" s="6">
        <f t="shared" si="14"/>
        <v>4119.97128757318</v>
      </c>
      <c r="S12" s="6">
        <f t="shared" si="15"/>
        <v>4133.7912888053415</v>
      </c>
      <c r="T12" s="6">
        <f t="shared" si="16"/>
        <v>2735.258035280768</v>
      </c>
      <c r="U12" s="6">
        <f t="shared" si="17"/>
        <v>2059.8584658611408</v>
      </c>
      <c r="V12" s="6">
        <f t="shared" si="18"/>
        <v>303.7856712566564</v>
      </c>
      <c r="W12" s="6">
        <f t="shared" si="19"/>
        <v>87.4136274255129</v>
      </c>
      <c r="X12" s="6">
        <f t="shared" si="20"/>
        <v>67.56539252705261</v>
      </c>
      <c r="Y12" s="6">
        <f t="shared" si="21"/>
        <v>88.34626554547474</v>
      </c>
      <c r="Z12" s="6">
        <f t="shared" si="22"/>
        <v>3223.9604101407645</v>
      </c>
      <c r="AA12" s="6">
        <f t="shared" si="23"/>
        <v>2237.3988497884193</v>
      </c>
      <c r="AB12" s="6">
        <f t="shared" si="24"/>
        <v>66.00534330820736</v>
      </c>
      <c r="AC12" s="6">
        <f t="shared" si="25"/>
        <v>610.801661819726</v>
      </c>
      <c r="AD12" s="6">
        <f t="shared" si="26"/>
        <v>603.7475262214693</v>
      </c>
      <c r="AE12" s="6">
        <f t="shared" si="27"/>
        <v>580.999634622764</v>
      </c>
      <c r="AF12" s="6">
        <f t="shared" si="28"/>
        <v>545.1693737595034</v>
      </c>
      <c r="AG12" s="6">
        <f t="shared" si="29"/>
        <v>456.9078934976615</v>
      </c>
      <c r="AH12" s="6">
        <f t="shared" si="30"/>
        <v>444.86838322179074</v>
      </c>
      <c r="AI12" s="6">
        <f t="shared" si="31"/>
        <v>781.1268181098452</v>
      </c>
      <c r="AJ12" s="6">
        <f aca="true" t="shared" si="33" ref="AJ12:AJ22">AK12/$AK$3*$AJ$3</f>
        <v>794.3533223565765</v>
      </c>
      <c r="AK12" s="5">
        <v>45139.49</v>
      </c>
    </row>
    <row r="13" spans="1:39" ht="15.75">
      <c r="A13" s="8" t="s">
        <v>5</v>
      </c>
      <c r="B13" s="6">
        <f>AK13/AK3*B3</f>
        <v>394.8366294595187</v>
      </c>
      <c r="C13" s="6">
        <f>AK13/AK3*C3</f>
        <v>395.0342673719289</v>
      </c>
      <c r="D13" s="6">
        <f>AK13/AK3*D3</f>
        <v>401.3191529865737</v>
      </c>
      <c r="E13" s="6">
        <f>AK13/AK3*E3</f>
        <v>89.72761223423767</v>
      </c>
      <c r="F13" s="6">
        <f t="shared" si="32"/>
        <v>397.73531884153516</v>
      </c>
      <c r="G13" s="6">
        <f t="shared" si="3"/>
        <v>89.5958536259642</v>
      </c>
      <c r="H13" s="6">
        <f t="shared" si="4"/>
        <v>57.666350887691664</v>
      </c>
      <c r="I13" s="6">
        <f t="shared" si="5"/>
        <v>160.98705954214302</v>
      </c>
      <c r="J13" s="6">
        <f t="shared" si="6"/>
        <v>138.47829729542408</v>
      </c>
      <c r="K13" s="6">
        <f t="shared" si="7"/>
        <v>197.44027449780492</v>
      </c>
      <c r="L13" s="6">
        <f t="shared" si="8"/>
        <v>22.794239231311476</v>
      </c>
      <c r="M13" s="6">
        <f t="shared" si="9"/>
        <v>192.03817155859235</v>
      </c>
      <c r="N13" s="6">
        <f t="shared" si="10"/>
        <v>22.618561086946844</v>
      </c>
      <c r="O13" s="6">
        <f t="shared" si="11"/>
        <v>978.2703348248874</v>
      </c>
      <c r="P13" s="6">
        <f t="shared" si="12"/>
        <v>979.9963725932698</v>
      </c>
      <c r="Q13" s="6">
        <f t="shared" si="13"/>
        <v>971.8800423236237</v>
      </c>
      <c r="R13" s="6">
        <f t="shared" si="14"/>
        <v>1067.0910086388426</v>
      </c>
      <c r="S13" s="6">
        <f t="shared" si="15"/>
        <v>1070.670450830272</v>
      </c>
      <c r="T13" s="6">
        <f t="shared" si="16"/>
        <v>708.4440769184389</v>
      </c>
      <c r="U13" s="6">
        <f t="shared" si="17"/>
        <v>533.512564667353</v>
      </c>
      <c r="V13" s="6">
        <f t="shared" si="18"/>
        <v>78.6818489073112</v>
      </c>
      <c r="W13" s="6">
        <f t="shared" si="19"/>
        <v>22.64052085499242</v>
      </c>
      <c r="X13" s="6">
        <f t="shared" si="20"/>
        <v>17.49973915552227</v>
      </c>
      <c r="Y13" s="6">
        <f t="shared" si="21"/>
        <v>22.882078303493795</v>
      </c>
      <c r="Z13" s="6">
        <f>AK13/$AK$3*$Z$3</f>
        <v>835.0201799331589</v>
      </c>
      <c r="AA13" s="6">
        <f t="shared" si="23"/>
        <v>579.4963189547964</v>
      </c>
      <c r="AB13" s="6">
        <f t="shared" si="24"/>
        <v>17.095679423483606</v>
      </c>
      <c r="AC13" s="6">
        <f t="shared" si="25"/>
        <v>158.20036497715898</v>
      </c>
      <c r="AD13" s="6">
        <f t="shared" si="26"/>
        <v>156.37331227576678</v>
      </c>
      <c r="AE13" s="6">
        <f t="shared" si="27"/>
        <v>150.4815065091378</v>
      </c>
      <c r="AF13" s="6">
        <f t="shared" si="28"/>
        <v>141.20130853307592</v>
      </c>
      <c r="AG13" s="6">
        <f t="shared" si="29"/>
        <v>118.3411899976277</v>
      </c>
      <c r="AH13" s="6">
        <f>AK13/$AK$3*$AH$3</f>
        <v>115.22290293515543</v>
      </c>
      <c r="AI13" s="6">
        <f>(AK13/$AK$3)*$AI$3</f>
        <v>202.31534300392354</v>
      </c>
      <c r="AJ13" s="6">
        <f>(AK13/$AK$3)*$AJ$3</f>
        <v>205.74106681903393</v>
      </c>
      <c r="AK13" s="5">
        <v>11691.33</v>
      </c>
      <c r="AL13" s="20"/>
      <c r="AM13" s="4"/>
    </row>
    <row r="14" spans="1:38" ht="15.75">
      <c r="A14" s="8" t="s">
        <v>6</v>
      </c>
      <c r="B14" s="6">
        <f>AK14/AK3*B3</f>
        <v>31197.489439191788</v>
      </c>
      <c r="C14" s="6">
        <f>AK14/AK3*C3</f>
        <v>31213.105535129092</v>
      </c>
      <c r="D14" s="6">
        <f>AK14/AK3*D3</f>
        <v>31709.69738593536</v>
      </c>
      <c r="E14" s="6">
        <f>AK14/AK3*E3</f>
        <v>7089.707555536021</v>
      </c>
      <c r="F14" s="6">
        <f t="shared" si="32"/>
        <v>31426.525512938915</v>
      </c>
      <c r="G14" s="6">
        <f t="shared" si="3"/>
        <v>7079.296824911151</v>
      </c>
      <c r="H14" s="6">
        <f t="shared" si="4"/>
        <v>4556.429770151148</v>
      </c>
      <c r="I14" s="6">
        <f t="shared" si="5"/>
        <v>12720.177701819523</v>
      </c>
      <c r="J14" s="6">
        <f t="shared" si="6"/>
        <v>10941.677886737676</v>
      </c>
      <c r="K14" s="6">
        <f t="shared" si="7"/>
        <v>15600.479841366707</v>
      </c>
      <c r="L14" s="6">
        <f t="shared" si="8"/>
        <v>1801.0563981023956</v>
      </c>
      <c r="M14" s="6">
        <f t="shared" si="9"/>
        <v>15173.639885747063</v>
      </c>
      <c r="N14" s="6">
        <f t="shared" si="10"/>
        <v>1787.1754239359034</v>
      </c>
      <c r="O14" s="6">
        <f t="shared" si="11"/>
        <v>77296.72518264447</v>
      </c>
      <c r="P14" s="6">
        <f t="shared" si="12"/>
        <v>77433.10575383026</v>
      </c>
      <c r="Q14" s="6">
        <f t="shared" si="13"/>
        <v>76791.8047473383</v>
      </c>
      <c r="R14" s="6">
        <f t="shared" si="14"/>
        <v>84314.77220904597</v>
      </c>
      <c r="S14" s="6">
        <f t="shared" si="15"/>
        <v>84597.59705768827</v>
      </c>
      <c r="T14" s="6">
        <f t="shared" si="16"/>
        <v>55976.76344815163</v>
      </c>
      <c r="U14" s="6">
        <f t="shared" si="17"/>
        <v>42154.78342186677</v>
      </c>
      <c r="V14" s="6">
        <f t="shared" si="18"/>
        <v>6216.941304817808</v>
      </c>
      <c r="W14" s="6">
        <f t="shared" si="19"/>
        <v>1788.9105457067149</v>
      </c>
      <c r="X14" s="6">
        <f t="shared" si="20"/>
        <v>1382.7185391597295</v>
      </c>
      <c r="Y14" s="6">
        <f t="shared" si="21"/>
        <v>1807.996885185642</v>
      </c>
      <c r="Z14" s="6">
        <f>AK14/$AK$3*$Z$3</f>
        <v>65978.00533510944</v>
      </c>
      <c r="AA14" s="6">
        <f t="shared" si="23"/>
        <v>45788.12840994617</v>
      </c>
      <c r="AB14" s="6">
        <f t="shared" si="24"/>
        <v>1350.7922985767968</v>
      </c>
      <c r="AC14" s="6">
        <f t="shared" si="25"/>
        <v>12499.990749103534</v>
      </c>
      <c r="AD14" s="6">
        <f t="shared" si="26"/>
        <v>12355.628617772014</v>
      </c>
      <c r="AE14" s="6">
        <f t="shared" si="27"/>
        <v>11890.095446663272</v>
      </c>
      <c r="AF14" s="6">
        <f t="shared" si="28"/>
        <v>11156.83298631831</v>
      </c>
      <c r="AG14" s="6">
        <f t="shared" si="29"/>
        <v>9350.571222903478</v>
      </c>
      <c r="AH14" s="6">
        <f t="shared" si="30"/>
        <v>9104.183931448239</v>
      </c>
      <c r="AI14" s="6">
        <f t="shared" si="31"/>
        <v>15985.67687448687</v>
      </c>
      <c r="AJ14" s="6">
        <f t="shared" si="33"/>
        <v>16256.355870733474</v>
      </c>
      <c r="AK14" s="5">
        <v>923774.84</v>
      </c>
      <c r="AL14" s="20"/>
    </row>
    <row r="15" spans="1:37" ht="15.75">
      <c r="A15" s="8" t="s">
        <v>7</v>
      </c>
      <c r="B15" s="6">
        <f>AK15/AK3*B3</f>
        <v>13455.60051292483</v>
      </c>
      <c r="C15" s="6">
        <f>AK15/AK3*C3</f>
        <v>13462.335796830075</v>
      </c>
      <c r="D15" s="6">
        <f>AK15/AK3*D3</f>
        <v>13676.5178250169</v>
      </c>
      <c r="E15" s="6">
        <f>AK15/AK3*E3</f>
        <v>3057.818892981694</v>
      </c>
      <c r="F15" s="6">
        <f t="shared" si="32"/>
        <v>13554.384676868438</v>
      </c>
      <c r="G15" s="6">
        <f t="shared" si="3"/>
        <v>3053.3287037115297</v>
      </c>
      <c r="H15" s="6">
        <f t="shared" si="4"/>
        <v>1965.206170575117</v>
      </c>
      <c r="I15" s="6">
        <f t="shared" si="5"/>
        <v>5486.262923262065</v>
      </c>
      <c r="J15" s="6">
        <f t="shared" si="6"/>
        <v>4719.188922942379</v>
      </c>
      <c r="K15" s="6">
        <f t="shared" si="7"/>
        <v>6728.548621340776</v>
      </c>
      <c r="L15" s="6">
        <f t="shared" si="8"/>
        <v>776.8027437383744</v>
      </c>
      <c r="M15" s="6">
        <f t="shared" si="9"/>
        <v>6544.45086126405</v>
      </c>
      <c r="N15" s="6">
        <f t="shared" si="10"/>
        <v>770.8158247114891</v>
      </c>
      <c r="O15" s="6">
        <f t="shared" si="11"/>
        <v>33338.38311067459</v>
      </c>
      <c r="P15" s="6">
        <f t="shared" si="12"/>
        <v>33397.20459011374</v>
      </c>
      <c r="Q15" s="6">
        <f t="shared" si="13"/>
        <v>33120.608931071634</v>
      </c>
      <c r="R15" s="6">
        <f t="shared" si="14"/>
        <v>36365.29453417999</v>
      </c>
      <c r="S15" s="6">
        <f t="shared" si="15"/>
        <v>36487.27800935278</v>
      </c>
      <c r="T15" s="6">
        <f t="shared" si="16"/>
        <v>24142.999340793544</v>
      </c>
      <c r="U15" s="6">
        <f t="shared" si="17"/>
        <v>18181.524719772453</v>
      </c>
      <c r="V15" s="6">
        <f t="shared" si="18"/>
        <v>2681.391359166277</v>
      </c>
      <c r="W15" s="6">
        <f t="shared" si="19"/>
        <v>771.5641895898498</v>
      </c>
      <c r="X15" s="6">
        <f t="shared" si="20"/>
        <v>596.3719715656172</v>
      </c>
      <c r="Y15" s="6">
        <f t="shared" si="21"/>
        <v>779.7962032518171</v>
      </c>
      <c r="Z15" s="6">
        <f t="shared" si="22"/>
        <v>28456.57449966444</v>
      </c>
      <c r="AA15" s="6">
        <f t="shared" si="23"/>
        <v>19748.600775059695</v>
      </c>
      <c r="AB15" s="6">
        <f t="shared" si="24"/>
        <v>582.6020578037808</v>
      </c>
      <c r="AC15" s="6">
        <f t="shared" si="25"/>
        <v>5391.295420198096</v>
      </c>
      <c r="AD15" s="6">
        <f t="shared" si="26"/>
        <v>5329.031462318489</v>
      </c>
      <c r="AE15" s="6">
        <f t="shared" si="27"/>
        <v>5128.24516545432</v>
      </c>
      <c r="AF15" s="6">
        <f t="shared" si="28"/>
        <v>4811.986167859101</v>
      </c>
      <c r="AG15" s="6">
        <f t="shared" si="29"/>
        <v>4032.938329485645</v>
      </c>
      <c r="AH15" s="6">
        <f t="shared" si="30"/>
        <v>3926.670516758431</v>
      </c>
      <c r="AI15" s="6">
        <f t="shared" si="31"/>
        <v>6894.685624336844</v>
      </c>
      <c r="AJ15" s="6">
        <f t="shared" si="33"/>
        <v>7011.430545361108</v>
      </c>
      <c r="AK15" s="5">
        <v>398427.74</v>
      </c>
    </row>
    <row r="16" spans="1:37" ht="15.75">
      <c r="A16" s="8" t="s">
        <v>8</v>
      </c>
      <c r="B16" s="6">
        <f>AK16/AK3*B3</f>
        <v>13493.095931856955</v>
      </c>
      <c r="C16" s="6">
        <f>AK16/AK3*C3</f>
        <v>13499.849984325627</v>
      </c>
      <c r="D16" s="6">
        <f>AK16/AK3*D3</f>
        <v>13714.628852829379</v>
      </c>
      <c r="E16" s="6">
        <f>AK16/AK3*E3</f>
        <v>3066.3398207768364</v>
      </c>
      <c r="F16" s="6">
        <f t="shared" si="32"/>
        <v>13592.155368064137</v>
      </c>
      <c r="G16" s="6">
        <f t="shared" si="3"/>
        <v>3061.8371191310553</v>
      </c>
      <c r="H16" s="6">
        <f t="shared" si="4"/>
        <v>1970.6824203034687</v>
      </c>
      <c r="I16" s="6">
        <f t="shared" si="5"/>
        <v>5501.550960870041</v>
      </c>
      <c r="J16" s="6">
        <f t="shared" si="6"/>
        <v>4732.339429715793</v>
      </c>
      <c r="K16" s="6">
        <f t="shared" si="7"/>
        <v>6747.298416202774</v>
      </c>
      <c r="L16" s="6">
        <f t="shared" si="8"/>
        <v>778.9673847201067</v>
      </c>
      <c r="M16" s="6">
        <f t="shared" si="9"/>
        <v>6562.687648725755</v>
      </c>
      <c r="N16" s="6">
        <f t="shared" si="10"/>
        <v>772.9637825257321</v>
      </c>
      <c r="O16" s="6">
        <f t="shared" si="11"/>
        <v>33431.28395445735</v>
      </c>
      <c r="P16" s="6">
        <f t="shared" si="12"/>
        <v>33490.26934601708</v>
      </c>
      <c r="Q16" s="6">
        <f t="shared" si="13"/>
        <v>33212.902924636976</v>
      </c>
      <c r="R16" s="6">
        <f t="shared" si="14"/>
        <v>36466.63017890573</v>
      </c>
      <c r="S16" s="6">
        <f t="shared" si="15"/>
        <v>36588.95357361611</v>
      </c>
      <c r="T16" s="6">
        <f t="shared" si="16"/>
        <v>24210.276299089946</v>
      </c>
      <c r="U16" s="6">
        <f t="shared" si="17"/>
        <v>18232.18941404142</v>
      </c>
      <c r="V16" s="6">
        <f t="shared" si="18"/>
        <v>2688.8633328055325</v>
      </c>
      <c r="W16" s="6">
        <f t="shared" si="19"/>
        <v>773.7142328000289</v>
      </c>
      <c r="X16" s="6">
        <f t="shared" si="20"/>
        <v>598.0338235871417</v>
      </c>
      <c r="Y16" s="6">
        <f t="shared" si="21"/>
        <v>781.969185817294</v>
      </c>
      <c r="Z16" s="6">
        <f t="shared" si="22"/>
        <v>28535.871680136857</v>
      </c>
      <c r="AA16" s="6">
        <f t="shared" si="23"/>
        <v>19803.632288418976</v>
      </c>
      <c r="AB16" s="6">
        <f t="shared" si="24"/>
        <v>584.22553854008</v>
      </c>
      <c r="AC16" s="6">
        <f t="shared" si="25"/>
        <v>5406.318821061774</v>
      </c>
      <c r="AD16" s="6">
        <f t="shared" si="26"/>
        <v>5343.881358240278</v>
      </c>
      <c r="AE16" s="6">
        <f t="shared" si="27"/>
        <v>5142.535549646439</v>
      </c>
      <c r="AF16" s="6">
        <f t="shared" si="28"/>
        <v>4825.395263728599</v>
      </c>
      <c r="AG16" s="6">
        <f t="shared" si="29"/>
        <v>4044.1765281856024</v>
      </c>
      <c r="AH16" s="6">
        <f t="shared" si="30"/>
        <v>3937.6125892354535</v>
      </c>
      <c r="AI16" s="6">
        <f t="shared" si="31"/>
        <v>6913.89837709667</v>
      </c>
      <c r="AJ16" s="6">
        <f t="shared" si="33"/>
        <v>7030.968619886975</v>
      </c>
      <c r="AK16" s="5">
        <v>399538</v>
      </c>
    </row>
    <row r="17" spans="1:37" ht="15.75">
      <c r="A17" s="8" t="s">
        <v>56</v>
      </c>
      <c r="B17" s="6">
        <f>AK17/AK3*B3</f>
        <v>997.3107351891264</v>
      </c>
      <c r="C17" s="6">
        <f>AK17/AK3*C3</f>
        <v>997.8099452345492</v>
      </c>
      <c r="D17" s="6">
        <f>AK17/AK3*D3</f>
        <v>1013.6848246789946</v>
      </c>
      <c r="E17" s="6">
        <f>AK17/AK3*E3</f>
        <v>226.6413606219561</v>
      </c>
      <c r="F17" s="6">
        <f t="shared" si="32"/>
        <v>1004.6324825219943</v>
      </c>
      <c r="G17" s="6">
        <f t="shared" si="3"/>
        <v>226.30855392500754</v>
      </c>
      <c r="H17" s="6">
        <f t="shared" si="4"/>
        <v>145.65839769781124</v>
      </c>
      <c r="I17" s="6">
        <f t="shared" si="5"/>
        <v>406.6343158882917</v>
      </c>
      <c r="J17" s="6">
        <f t="shared" si="6"/>
        <v>349.7798384929161</v>
      </c>
      <c r="K17" s="6">
        <f t="shared" si="7"/>
        <v>498.710835377388</v>
      </c>
      <c r="L17" s="6">
        <f t="shared" si="8"/>
        <v>57.575558572097506</v>
      </c>
      <c r="M17" s="6">
        <f t="shared" si="9"/>
        <v>485.0657608024978</v>
      </c>
      <c r="N17" s="6">
        <f t="shared" si="10"/>
        <v>57.131816309499456</v>
      </c>
      <c r="O17" s="6">
        <f t="shared" si="11"/>
        <v>2470.995429612111</v>
      </c>
      <c r="P17" s="6">
        <f t="shared" si="12"/>
        <v>2475.3551973421368</v>
      </c>
      <c r="Q17" s="6">
        <f t="shared" si="13"/>
        <v>2454.854304810107</v>
      </c>
      <c r="R17" s="6">
        <f t="shared" si="14"/>
        <v>2695.3459708034047</v>
      </c>
      <c r="S17" s="6">
        <f t="shared" si="15"/>
        <v>2704.3872194038404</v>
      </c>
      <c r="T17" s="6">
        <f t="shared" si="16"/>
        <v>1789.4461417094774</v>
      </c>
      <c r="U17" s="6">
        <f t="shared" si="17"/>
        <v>1347.5897837274651</v>
      </c>
      <c r="V17" s="6">
        <f>AK17/$AK$3*$V$3</f>
        <v>198.74106586110344</v>
      </c>
      <c r="W17" s="6">
        <f t="shared" si="19"/>
        <v>57.187284092324205</v>
      </c>
      <c r="X17" s="6">
        <f t="shared" si="20"/>
        <v>44.202276133048656</v>
      </c>
      <c r="Y17" s="6">
        <f t="shared" si="21"/>
        <v>57.79742970339654</v>
      </c>
      <c r="Z17" s="6">
        <f t="shared" si="22"/>
        <v>2109.1624419113755</v>
      </c>
      <c r="AA17" s="6">
        <f t="shared" si="23"/>
        <v>1463.7393209625059</v>
      </c>
      <c r="AB17" s="6">
        <f t="shared" si="24"/>
        <v>43.181668929073126</v>
      </c>
      <c r="AC17" s="6">
        <f t="shared" si="25"/>
        <v>399.5954542478301</v>
      </c>
      <c r="AD17" s="6">
        <f t="shared" si="26"/>
        <v>394.9805347168104</v>
      </c>
      <c r="AE17" s="6">
        <f t="shared" si="27"/>
        <v>380.0985285849281</v>
      </c>
      <c r="AF17" s="6">
        <f t="shared" si="28"/>
        <v>356.6578435631859</v>
      </c>
      <c r="AG17" s="6">
        <f t="shared" si="29"/>
        <v>298.9158816426141</v>
      </c>
      <c r="AH17" s="6">
        <f t="shared" si="30"/>
        <v>291.0394564814987</v>
      </c>
      <c r="AI17" s="6">
        <f t="shared" si="31"/>
        <v>511.0246831644839</v>
      </c>
      <c r="AJ17" s="6">
        <f t="shared" si="33"/>
        <v>519.677657285146</v>
      </c>
      <c r="AK17" s="5">
        <v>29530.92</v>
      </c>
    </row>
    <row r="18" spans="1:38" ht="15.75">
      <c r="A18" s="8" t="s">
        <v>55</v>
      </c>
      <c r="B18" s="6">
        <f>AK18/AK4*B4</f>
        <v>8424.153166421207</v>
      </c>
      <c r="C18" s="6">
        <f>AK18/AK4*C4</f>
        <v>5667.1575846833575</v>
      </c>
      <c r="D18" s="6">
        <f>AK18/AK4*D4</f>
        <v>8730.486008836524</v>
      </c>
      <c r="E18" s="6">
        <f>AK18/AK4*E4</f>
        <v>0</v>
      </c>
      <c r="F18" s="6">
        <f>AK18/$AK$4*$F$4</f>
        <v>12100.147275405006</v>
      </c>
      <c r="G18" s="6">
        <f>AK18/$AK$4*$G$4</f>
        <v>2297.4963181148746</v>
      </c>
      <c r="H18" s="6">
        <f>AK18/$AK$4*$H$4</f>
        <v>0</v>
      </c>
      <c r="I18" s="6">
        <f>AK18/$AK$4*$I$4</f>
        <v>5820.324005891016</v>
      </c>
      <c r="J18" s="6">
        <f>AK18/$AK$4*$J$4</f>
        <v>5207.658321060383</v>
      </c>
      <c r="K18" s="6">
        <f>AK18/$AK$4*$K$4</f>
        <v>5054.491899852725</v>
      </c>
      <c r="L18" s="6">
        <f>AK18/$AK$4*$L$4</f>
        <v>0</v>
      </c>
      <c r="M18" s="6">
        <f>AK18/$AK$4*$M$4</f>
        <v>3369.661266568483</v>
      </c>
      <c r="N18" s="6">
        <f>AK18/$AK$4*$N$4</f>
        <v>0</v>
      </c>
      <c r="O18" s="6">
        <f>AK18/$AK$4*$O$4</f>
        <v>32624.44771723122</v>
      </c>
      <c r="P18" s="6">
        <f>AK18/$AK$4*$P$4</f>
        <v>27263.622974963182</v>
      </c>
      <c r="Q18" s="6">
        <f>AK18/$AK$4*$Q$4</f>
        <v>22055.964653902796</v>
      </c>
      <c r="R18" s="6">
        <f>AK18/$AK$4*$R$4</f>
        <v>33696.61266568483</v>
      </c>
      <c r="S18" s="6">
        <f>AK18/$AK$4*$S$4</f>
        <v>32318.114874815907</v>
      </c>
      <c r="T18" s="6">
        <f>AK18/$AK$4*$T$4</f>
        <v>22055.964653902796</v>
      </c>
      <c r="U18" s="6">
        <f>AK18/$AK$4*$U$4</f>
        <v>19452.135493372607</v>
      </c>
      <c r="V18" s="6">
        <f>AK18/$AK$4*$V$4</f>
        <v>1684.8306332842415</v>
      </c>
      <c r="W18" s="6">
        <f>AK18/$AK$4*$W$4</f>
        <v>0</v>
      </c>
      <c r="X18" s="6">
        <f>AK18/$AK$4*$X$4</f>
        <v>0</v>
      </c>
      <c r="Y18" s="6">
        <f>AK18/$AK$4*$Y$4</f>
        <v>0</v>
      </c>
      <c r="Z18" s="6">
        <f>AK18/$AK$4*$Z$4</f>
        <v>21749.63181148748</v>
      </c>
      <c r="AA18" s="6">
        <f>AK18/$AK$4*$AA$4</f>
        <v>7198.821796759941</v>
      </c>
      <c r="AB18" s="6">
        <f>AK18/$AK$4*$AB$4</f>
        <v>0</v>
      </c>
      <c r="AC18" s="6">
        <f>AK18/$AK$4*$AC$4</f>
        <v>3829.160530191458</v>
      </c>
      <c r="AD18" s="6">
        <f>AK18/$AK$4*$AD$4</f>
        <v>10874.81590574374</v>
      </c>
      <c r="AE18" s="6">
        <f>AK18/$AK$4*$AE$4</f>
        <v>2603.8291605301915</v>
      </c>
      <c r="AF18" s="6">
        <f>AK18/$AK$4*$AF$4</f>
        <v>2603.8291605301915</v>
      </c>
      <c r="AG18" s="6">
        <f>AK18/$AK$4*$AG$4</f>
        <v>1684.8306332842415</v>
      </c>
      <c r="AH18" s="6">
        <f>AK18/$AK$4*$AH$4</f>
        <v>3216.4948453608245</v>
      </c>
      <c r="AI18" s="6">
        <f>AK18/$AK$4*$AI$4</f>
        <v>6586.156111929307</v>
      </c>
      <c r="AJ18" s="6">
        <f>AK18/$AK$4*$AJ$4</f>
        <v>3829.160530191458</v>
      </c>
      <c r="AK18" s="5">
        <v>312000</v>
      </c>
      <c r="AL18" s="20"/>
    </row>
    <row r="19" spans="1:37" ht="31.5">
      <c r="A19" s="8" t="s">
        <v>9</v>
      </c>
      <c r="B19" s="6">
        <f>AK19/42410.77*B3</f>
        <v>15363.8489661942</v>
      </c>
      <c r="C19" s="6">
        <f>AK19/42410.77*C3</f>
        <v>15371.539435643353</v>
      </c>
      <c r="D19" s="6">
        <f>AK19/42410.77*D3</f>
        <v>15616.096364126377</v>
      </c>
      <c r="E19" s="6">
        <v>0</v>
      </c>
      <c r="F19" s="6">
        <f>AK19/42410.77*$F$3</f>
        <v>15476.642518115093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f>AK19/42410.77*$O$3</f>
        <v>38066.3711290717</v>
      </c>
      <c r="P19" s="6">
        <f>AK19/42410.77*$P$3</f>
        <v>38133.53456226095</v>
      </c>
      <c r="Q19" s="6">
        <f>AK19/42410.77*$Q$3</f>
        <v>37817.712616882454</v>
      </c>
      <c r="R19" s="6">
        <f>AK19/42410.77*$R$3</f>
        <v>41522.55354918102</v>
      </c>
      <c r="S19" s="6">
        <f>AK19/42410.77*$S$3</f>
        <v>41661.83649587122</v>
      </c>
      <c r="T19" s="6">
        <f>AK19/42410.77*$T$3</f>
        <v>27566.914988787048</v>
      </c>
      <c r="U19" s="6">
        <f>AK19/42410.77*$U$3</f>
        <v>20759.99502968232</v>
      </c>
      <c r="V19" s="6">
        <v>0</v>
      </c>
      <c r="W19" s="6">
        <v>0</v>
      </c>
      <c r="X19" s="6">
        <v>0</v>
      </c>
      <c r="Y19" s="6">
        <v>0</v>
      </c>
      <c r="Z19" s="6">
        <f>AK19/42410.77*$Z$3</f>
        <v>32492.23342266599</v>
      </c>
      <c r="AA19" s="6">
        <f>AK19/42410.77*$AA$3</f>
        <v>22549.310921518285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5">
        <v>362398.59</v>
      </c>
    </row>
    <row r="20" spans="1:37" ht="15.75">
      <c r="A20" s="8" t="s">
        <v>13</v>
      </c>
      <c r="B20" s="6">
        <v>8091</v>
      </c>
      <c r="C20" s="6">
        <v>5002</v>
      </c>
      <c r="D20" s="6">
        <v>2053.07</v>
      </c>
      <c r="E20" s="6">
        <v>3951</v>
      </c>
      <c r="F20" s="6">
        <v>5909</v>
      </c>
      <c r="G20" s="6">
        <v>2357</v>
      </c>
      <c r="H20" s="6">
        <v>348</v>
      </c>
      <c r="I20" s="6">
        <v>785</v>
      </c>
      <c r="J20" s="6">
        <v>1720</v>
      </c>
      <c r="K20" s="6">
        <v>672</v>
      </c>
      <c r="L20" s="6"/>
      <c r="M20" s="6">
        <v>1052</v>
      </c>
      <c r="N20" s="6"/>
      <c r="O20" s="6">
        <v>12684</v>
      </c>
      <c r="P20" s="6">
        <v>9224</v>
      </c>
      <c r="Q20" s="6">
        <v>11536</v>
      </c>
      <c r="R20" s="6">
        <v>13373</v>
      </c>
      <c r="S20" s="6">
        <v>10114</v>
      </c>
      <c r="T20" s="6">
        <v>5493</v>
      </c>
      <c r="U20" s="6">
        <v>9189</v>
      </c>
      <c r="V20" s="6">
        <v>412.5</v>
      </c>
      <c r="W20" s="6">
        <v>1236.42</v>
      </c>
      <c r="X20" s="6"/>
      <c r="Y20" s="6"/>
      <c r="Z20" s="6">
        <v>2491</v>
      </c>
      <c r="AA20" s="6">
        <v>9944</v>
      </c>
      <c r="AB20" s="6"/>
      <c r="AC20" s="6">
        <v>1866.43</v>
      </c>
      <c r="AD20" s="6">
        <v>3511.97</v>
      </c>
      <c r="AE20" s="6">
        <v>1554.03</v>
      </c>
      <c r="AF20" s="6">
        <v>2167</v>
      </c>
      <c r="AG20" s="6">
        <v>430.2</v>
      </c>
      <c r="AH20" s="6"/>
      <c r="AI20" s="6">
        <v>1673</v>
      </c>
      <c r="AJ20" s="6">
        <v>361.38</v>
      </c>
      <c r="AK20" s="5">
        <f>SUM(B20:AJ20)</f>
        <v>129201</v>
      </c>
    </row>
    <row r="21" spans="1:37" ht="15.75">
      <c r="A21" s="8" t="s">
        <v>64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>
        <v>10300</v>
      </c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5"/>
    </row>
    <row r="22" spans="1:37" ht="15.75">
      <c r="A22" s="8" t="s">
        <v>10</v>
      </c>
      <c r="B22" s="6">
        <f>AK22/AK3*B3</f>
        <v>6322.951992842944</v>
      </c>
      <c r="C22" s="6">
        <f>AK22/AK3*C3</f>
        <v>6326.116985497871</v>
      </c>
      <c r="D22" s="6">
        <f>AK22/AK3*D3</f>
        <v>6426.763751924547</v>
      </c>
      <c r="E22" s="6">
        <f>AK22/AK3*E3</f>
        <v>1436.9066653368336</v>
      </c>
      <c r="F22" s="6">
        <f>AK22/$AK$3*$F$3</f>
        <v>6369.371885115205</v>
      </c>
      <c r="G22" s="6">
        <f>AK22/$AK$3*$G$3</f>
        <v>1434.7966702335489</v>
      </c>
      <c r="H22" s="6">
        <f>AK22/$AK$3*$H$3</f>
        <v>923.4745235375735</v>
      </c>
      <c r="I22" s="6">
        <f t="shared" si="5"/>
        <v>2578.0623503632714</v>
      </c>
      <c r="J22" s="6">
        <f t="shared" si="6"/>
        <v>2217.6048535521472</v>
      </c>
      <c r="K22" s="6">
        <f t="shared" si="7"/>
        <v>3161.827662272019</v>
      </c>
      <c r="L22" s="6">
        <f t="shared" si="8"/>
        <v>365.0291528682411</v>
      </c>
      <c r="M22" s="6">
        <f t="shared" si="9"/>
        <v>3075.3178630373495</v>
      </c>
      <c r="N22" s="6">
        <f t="shared" si="10"/>
        <v>362.21582606386164</v>
      </c>
      <c r="O22" s="6">
        <f t="shared" si="11"/>
        <v>15666.115809942452</v>
      </c>
      <c r="P22" s="6">
        <f t="shared" si="12"/>
        <v>15693.756745795481</v>
      </c>
      <c r="Q22" s="6">
        <f t="shared" si="13"/>
        <v>15563.781047433147</v>
      </c>
      <c r="R22" s="6">
        <f t="shared" si="14"/>
        <v>17088.498675651677</v>
      </c>
      <c r="S22" s="6">
        <f t="shared" si="15"/>
        <v>17145.820209290912</v>
      </c>
      <c r="T22" s="6">
        <f t="shared" si="16"/>
        <v>11345.092004510912</v>
      </c>
      <c r="U22" s="6">
        <f t="shared" si="17"/>
        <v>8543.721839050017</v>
      </c>
      <c r="V22" s="6">
        <f>AK22/$AK$3*$V$3</f>
        <v>1260.018742511472</v>
      </c>
      <c r="W22" s="6">
        <f t="shared" si="19"/>
        <v>362.56749191440906</v>
      </c>
      <c r="X22" s="6">
        <f t="shared" si="20"/>
        <v>280.2425163012537</v>
      </c>
      <c r="Y22" s="6">
        <f t="shared" si="21"/>
        <v>366.4358162704309</v>
      </c>
      <c r="Z22" s="6">
        <f t="shared" si="22"/>
        <v>13372.093967066348</v>
      </c>
      <c r="AA22" s="6">
        <f t="shared" si="23"/>
        <v>9280.110130096355</v>
      </c>
      <c r="AB22" s="6">
        <f t="shared" si="24"/>
        <v>273.7718646511808</v>
      </c>
      <c r="AC22" s="6">
        <f t="shared" si="25"/>
        <v>2533.435953928801</v>
      </c>
      <c r="AD22" s="6">
        <f t="shared" si="26"/>
        <v>2504.1773551632546</v>
      </c>
      <c r="AE22" s="6">
        <f>AK22/$AK$3*$AE$3</f>
        <v>2409.825407461377</v>
      </c>
      <c r="AF22" s="6">
        <f t="shared" si="28"/>
        <v>2261.211419020029</v>
      </c>
      <c r="AG22" s="6">
        <f t="shared" si="29"/>
        <v>1895.1272686001457</v>
      </c>
      <c r="AH22" s="6">
        <f>AK22/$AK$3*$AH$3</f>
        <v>1845.1907178224099</v>
      </c>
      <c r="AI22" s="6">
        <f t="shared" si="31"/>
        <v>3239.8974810935506</v>
      </c>
      <c r="AJ22" s="6">
        <f t="shared" si="33"/>
        <v>3294.757353778951</v>
      </c>
      <c r="AK22" s="5">
        <v>187226.09</v>
      </c>
    </row>
    <row r="23" spans="1:37" ht="15.75">
      <c r="A23" s="8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5"/>
    </row>
    <row r="24" spans="1:38" s="3" customFormat="1" ht="15.75">
      <c r="A24" s="10" t="s">
        <v>11</v>
      </c>
      <c r="B24" s="5">
        <f aca="true" t="shared" si="34" ref="B24:AJ24">SUM(B10:B23)</f>
        <v>111033.82977255448</v>
      </c>
      <c r="C24" s="5">
        <f t="shared" si="34"/>
        <v>105235.14609790537</v>
      </c>
      <c r="D24" s="5">
        <f t="shared" si="34"/>
        <v>106854.06316747985</v>
      </c>
      <c r="E24" s="5">
        <f t="shared" si="34"/>
        <v>21939.132688364356</v>
      </c>
      <c r="F24" s="5">
        <f t="shared" si="34"/>
        <v>113221.73185217287</v>
      </c>
      <c r="G24" s="5">
        <f t="shared" si="34"/>
        <v>22616.214714719514</v>
      </c>
      <c r="H24" s="5">
        <f t="shared" si="34"/>
        <v>11908.655026834263</v>
      </c>
      <c r="I24" s="5">
        <f t="shared" si="34"/>
        <v>38879.1861543</v>
      </c>
      <c r="J24" s="5">
        <f t="shared" si="34"/>
        <v>34689.07896051844</v>
      </c>
      <c r="K24" s="5">
        <f t="shared" si="34"/>
        <v>45308.30810178222</v>
      </c>
      <c r="L24" s="5">
        <f t="shared" si="34"/>
        <v>4569.672474430298</v>
      </c>
      <c r="M24" s="5">
        <f t="shared" si="34"/>
        <v>42920.491506349754</v>
      </c>
      <c r="N24" s="5">
        <f t="shared" si="34"/>
        <v>4534.4534187506815</v>
      </c>
      <c r="O24" s="5">
        <f t="shared" si="34"/>
        <v>279493.4511128379</v>
      </c>
      <c r="P24" s="5">
        <f t="shared" si="34"/>
        <v>271085.8170258113</v>
      </c>
      <c r="Q24" s="5">
        <f t="shared" si="34"/>
        <v>266247.21638697415</v>
      </c>
      <c r="R24" s="5">
        <f t="shared" si="34"/>
        <v>302517.1127948191</v>
      </c>
      <c r="S24" s="5">
        <f t="shared" si="34"/>
        <v>309036.4862101126</v>
      </c>
      <c r="T24" s="5">
        <f t="shared" si="34"/>
        <v>197141.12405270516</v>
      </c>
      <c r="U24" s="5">
        <f t="shared" si="34"/>
        <v>156357.0002400916</v>
      </c>
      <c r="V24" s="5">
        <f t="shared" si="34"/>
        <v>17871.065195792682</v>
      </c>
      <c r="W24" s="5">
        <f t="shared" si="34"/>
        <v>5775.275800710634</v>
      </c>
      <c r="X24" s="5">
        <f t="shared" si="34"/>
        <v>3508.2581838858428</v>
      </c>
      <c r="Y24" s="5">
        <f t="shared" si="34"/>
        <v>4587.282002270106</v>
      </c>
      <c r="Z24" s="5">
        <f t="shared" si="34"/>
        <v>224133.43926133277</v>
      </c>
      <c r="AA24" s="5">
        <f t="shared" si="34"/>
        <v>155866.59025945465</v>
      </c>
      <c r="AB24" s="5">
        <f t="shared" si="34"/>
        <v>3427.2543558227235</v>
      </c>
      <c r="AC24" s="5">
        <f t="shared" si="34"/>
        <v>37410.79040788251</v>
      </c>
      <c r="AD24" s="5">
        <f t="shared" si="34"/>
        <v>45735.707604366784</v>
      </c>
      <c r="AE24" s="5">
        <f t="shared" si="34"/>
        <v>34325.621779298075</v>
      </c>
      <c r="AF24" s="5">
        <f t="shared" si="34"/>
        <v>33078.14516302231</v>
      </c>
      <c r="AG24" s="5">
        <f t="shared" si="34"/>
        <v>25839.467015466205</v>
      </c>
      <c r="AH24" s="5">
        <f t="shared" si="34"/>
        <v>26315.79298922959</v>
      </c>
      <c r="AI24" s="5">
        <f t="shared" si="34"/>
        <v>48818.30110896817</v>
      </c>
      <c r="AJ24" s="5">
        <f t="shared" si="34"/>
        <v>45436.457112982855</v>
      </c>
      <c r="AK24" s="5">
        <f>SUM(B24:AJ24)</f>
        <v>3157717.62</v>
      </c>
      <c r="AL24" s="2"/>
    </row>
    <row r="25" spans="1:37" ht="15.75">
      <c r="A25" s="8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5"/>
    </row>
    <row r="26" spans="1:37" s="13" customFormat="1" ht="21">
      <c r="A26" s="11" t="s">
        <v>12</v>
      </c>
      <c r="B26" s="12">
        <f aca="true" t="shared" si="35" ref="B26:AK26">B7-B24</f>
        <v>34713.710227445525</v>
      </c>
      <c r="C26" s="12">
        <f t="shared" si="35"/>
        <v>34770.39390209464</v>
      </c>
      <c r="D26" s="12">
        <f t="shared" si="35"/>
        <v>33249.316832520155</v>
      </c>
      <c r="E26" s="12">
        <f t="shared" si="35"/>
        <v>-14631.932688364355</v>
      </c>
      <c r="F26" s="12">
        <f t="shared" si="35"/>
        <v>26576.16814782712</v>
      </c>
      <c r="G26" s="12">
        <f t="shared" si="35"/>
        <v>-16498.124714719514</v>
      </c>
      <c r="H26" s="12">
        <f t="shared" si="35"/>
        <v>-6134.605026834263</v>
      </c>
      <c r="I26" s="12">
        <f t="shared" si="35"/>
        <v>-570.6761542999957</v>
      </c>
      <c r="J26" s="12">
        <f t="shared" si="35"/>
        <v>-4449.91896051844</v>
      </c>
      <c r="K26" s="12">
        <f t="shared" si="35"/>
        <v>2145.3418982177827</v>
      </c>
      <c r="L26" s="12">
        <f t="shared" si="35"/>
        <v>-1658.5024744302982</v>
      </c>
      <c r="M26" s="12">
        <f t="shared" si="35"/>
        <v>3183.838493650248</v>
      </c>
      <c r="N26" s="12">
        <f t="shared" si="35"/>
        <v>2545.936581249319</v>
      </c>
      <c r="O26" s="12">
        <f t="shared" si="35"/>
        <v>-49212.49111283789</v>
      </c>
      <c r="P26" s="12">
        <f t="shared" si="35"/>
        <v>-47924.537025811296</v>
      </c>
      <c r="Q26" s="12">
        <f t="shared" si="35"/>
        <v>-53487.96638697415</v>
      </c>
      <c r="R26" s="12">
        <f t="shared" si="35"/>
        <v>9609.617205180868</v>
      </c>
      <c r="S26" s="12">
        <f t="shared" si="35"/>
        <v>-12110.786210112565</v>
      </c>
      <c r="T26" s="12">
        <f t="shared" si="35"/>
        <v>14917.875947294844</v>
      </c>
      <c r="U26" s="12">
        <f t="shared" si="35"/>
        <v>4498.799759908376</v>
      </c>
      <c r="V26" s="12">
        <f t="shared" si="35"/>
        <v>330.94480420731634</v>
      </c>
      <c r="W26" s="12">
        <f t="shared" si="35"/>
        <v>-2666.445800710634</v>
      </c>
      <c r="X26" s="12">
        <f t="shared" si="35"/>
        <v>-1119.3581838858427</v>
      </c>
      <c r="Y26" s="12">
        <f t="shared" si="35"/>
        <v>-2892.7020022701063</v>
      </c>
      <c r="Z26" s="12">
        <f t="shared" si="35"/>
        <v>26519.45073866725</v>
      </c>
      <c r="AA26" s="12">
        <f t="shared" si="35"/>
        <v>-107468.30025945464</v>
      </c>
      <c r="AB26" s="12">
        <f t="shared" si="35"/>
        <v>-2593.7143558227235</v>
      </c>
      <c r="AC26" s="12">
        <f t="shared" si="35"/>
        <v>-4131.040407882509</v>
      </c>
      <c r="AD26" s="12">
        <f t="shared" si="35"/>
        <v>-15767.697604366786</v>
      </c>
      <c r="AE26" s="12">
        <f t="shared" si="35"/>
        <v>10509.318220701927</v>
      </c>
      <c r="AF26" s="12">
        <f t="shared" si="35"/>
        <v>16952.434836977693</v>
      </c>
      <c r="AG26" s="12">
        <f t="shared" si="35"/>
        <v>-219.72701546620374</v>
      </c>
      <c r="AH26" s="12">
        <f t="shared" si="35"/>
        <v>6769.81701077041</v>
      </c>
      <c r="AI26" s="12">
        <f t="shared" si="35"/>
        <v>3163.3288910318297</v>
      </c>
      <c r="AJ26" s="12">
        <f t="shared" si="35"/>
        <v>3949.9628870171437</v>
      </c>
      <c r="AK26" s="12">
        <f t="shared" si="35"/>
        <v>-109132.27000000048</v>
      </c>
    </row>
    <row r="27" spans="1:37" ht="15.75">
      <c r="A27" s="8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5"/>
    </row>
    <row r="28" spans="1:37" ht="18.75">
      <c r="A28" s="17" t="s">
        <v>53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8"/>
    </row>
    <row r="29" spans="1:37" ht="15.75">
      <c r="A29" s="8" t="s">
        <v>0</v>
      </c>
      <c r="B29" s="6">
        <v>33608.52</v>
      </c>
      <c r="C29" s="6">
        <v>34055.34</v>
      </c>
      <c r="D29" s="6">
        <v>41713.32</v>
      </c>
      <c r="E29" s="6">
        <v>5498.7</v>
      </c>
      <c r="F29" s="6">
        <v>32269.53</v>
      </c>
      <c r="G29" s="6">
        <v>4249.92</v>
      </c>
      <c r="H29" s="6">
        <v>3783.72</v>
      </c>
      <c r="I29" s="6">
        <v>13613.16</v>
      </c>
      <c r="J29" s="6">
        <v>14689.02</v>
      </c>
      <c r="K29" s="6">
        <v>18924.54</v>
      </c>
      <c r="L29" s="6">
        <v>2620.74</v>
      </c>
      <c r="M29" s="6">
        <v>20659.44</v>
      </c>
      <c r="N29" s="6">
        <v>0</v>
      </c>
      <c r="O29" s="6">
        <v>95119.81</v>
      </c>
      <c r="P29" s="6">
        <v>91554.98</v>
      </c>
      <c r="Q29" s="6">
        <v>90439.66</v>
      </c>
      <c r="R29" s="6">
        <v>96548.04</v>
      </c>
      <c r="S29" s="6">
        <v>107597.28</v>
      </c>
      <c r="T29" s="6">
        <v>69589.28</v>
      </c>
      <c r="U29" s="6">
        <v>52114</v>
      </c>
      <c r="V29" s="6">
        <v>3432</v>
      </c>
      <c r="W29" s="6">
        <v>1069.1</v>
      </c>
      <c r="X29" s="6">
        <v>998.4</v>
      </c>
      <c r="Y29" s="6">
        <v>0</v>
      </c>
      <c r="Z29" s="6">
        <v>82435.26</v>
      </c>
      <c r="AA29" s="6">
        <v>36906.65</v>
      </c>
      <c r="AB29" s="6">
        <v>0</v>
      </c>
      <c r="AC29" s="6">
        <v>11802.78</v>
      </c>
      <c r="AD29" s="6">
        <v>15206.65</v>
      </c>
      <c r="AE29" s="6">
        <v>16198.14</v>
      </c>
      <c r="AF29" s="6">
        <v>14698.98</v>
      </c>
      <c r="AG29" s="6">
        <v>8696.1</v>
      </c>
      <c r="AH29" s="6">
        <v>10682.88</v>
      </c>
      <c r="AI29" s="6">
        <v>18642.52</v>
      </c>
      <c r="AJ29" s="6">
        <v>19713.79</v>
      </c>
      <c r="AK29" s="5">
        <f>SUM(B29:AJ29)</f>
        <v>1069132.2500000002</v>
      </c>
    </row>
    <row r="30" spans="1:37" ht="15.75">
      <c r="A30" s="8" t="s">
        <v>1</v>
      </c>
      <c r="B30" s="6">
        <v>33265.47</v>
      </c>
      <c r="C30" s="6">
        <v>34924.29</v>
      </c>
      <c r="D30" s="6">
        <v>41468.38</v>
      </c>
      <c r="E30" s="6">
        <v>7344.05</v>
      </c>
      <c r="F30" s="6">
        <v>32244.94</v>
      </c>
      <c r="G30" s="6">
        <v>3490.34</v>
      </c>
      <c r="H30" s="6">
        <v>3019.79</v>
      </c>
      <c r="I30" s="6">
        <v>13677.34</v>
      </c>
      <c r="J30" s="6">
        <v>13703.1</v>
      </c>
      <c r="K30" s="6">
        <v>18760.95</v>
      </c>
      <c r="L30" s="6">
        <v>1295.79</v>
      </c>
      <c r="M30" s="6">
        <v>20067.5</v>
      </c>
      <c r="N30" s="6">
        <v>439.93</v>
      </c>
      <c r="O30" s="6">
        <v>90688.88</v>
      </c>
      <c r="P30" s="6">
        <v>87890.89</v>
      </c>
      <c r="Q30" s="6">
        <v>85321.6</v>
      </c>
      <c r="R30" s="6">
        <v>94832.88</v>
      </c>
      <c r="S30" s="6">
        <v>101750.44</v>
      </c>
      <c r="T30" s="6">
        <v>68293.39</v>
      </c>
      <c r="U30" s="6">
        <v>50282.59</v>
      </c>
      <c r="V30" s="6">
        <v>3463.51</v>
      </c>
      <c r="W30" s="6">
        <v>855.28</v>
      </c>
      <c r="X30" s="6">
        <v>998.4</v>
      </c>
      <c r="Y30" s="6">
        <v>0</v>
      </c>
      <c r="Z30" s="6">
        <v>82310.59</v>
      </c>
      <c r="AA30" s="6">
        <v>16358.59</v>
      </c>
      <c r="AB30" s="6">
        <v>0</v>
      </c>
      <c r="AC30" s="6">
        <v>9357.21</v>
      </c>
      <c r="AD30" s="6">
        <v>12589.35</v>
      </c>
      <c r="AE30" s="6">
        <v>16833.28</v>
      </c>
      <c r="AF30" s="6">
        <v>20200.5</v>
      </c>
      <c r="AG30" s="6">
        <v>7316.74</v>
      </c>
      <c r="AH30" s="6">
        <v>11211.72</v>
      </c>
      <c r="AI30" s="6">
        <v>18491.51</v>
      </c>
      <c r="AJ30" s="6">
        <v>18040.22</v>
      </c>
      <c r="AK30" s="5">
        <f>SUM(B30:AJ30)</f>
        <v>1020789.44</v>
      </c>
    </row>
    <row r="31" spans="1:37" ht="15.75">
      <c r="A31" s="8" t="s">
        <v>2</v>
      </c>
      <c r="B31" s="6">
        <f>B30/B29*100</f>
        <v>98.97927668341244</v>
      </c>
      <c r="C31" s="6">
        <f aca="true" t="shared" si="36" ref="C31:AJ31">C30/C29*100</f>
        <v>102.55158221882385</v>
      </c>
      <c r="D31" s="6">
        <f t="shared" si="36"/>
        <v>99.41280147444509</v>
      </c>
      <c r="E31" s="6">
        <f t="shared" si="36"/>
        <v>133.55975048647863</v>
      </c>
      <c r="F31" s="6">
        <f t="shared" si="36"/>
        <v>99.92379808444684</v>
      </c>
      <c r="G31" s="6">
        <f t="shared" si="36"/>
        <v>82.12719298245614</v>
      </c>
      <c r="H31" s="6">
        <f t="shared" si="36"/>
        <v>79.810081084224</v>
      </c>
      <c r="I31" s="6">
        <f t="shared" si="36"/>
        <v>100.47145556211782</v>
      </c>
      <c r="J31" s="6">
        <f t="shared" si="36"/>
        <v>93.28804780713757</v>
      </c>
      <c r="K31" s="6">
        <f t="shared" si="36"/>
        <v>99.13556683544223</v>
      </c>
      <c r="L31" s="6">
        <f t="shared" si="36"/>
        <v>49.443668582156185</v>
      </c>
      <c r="M31" s="6">
        <f t="shared" si="36"/>
        <v>97.13477228811624</v>
      </c>
      <c r="N31" s="6">
        <v>0</v>
      </c>
      <c r="O31" s="6">
        <f t="shared" si="36"/>
        <v>95.34173796183993</v>
      </c>
      <c r="P31" s="6">
        <f t="shared" si="36"/>
        <v>95.99793479284251</v>
      </c>
      <c r="Q31" s="6">
        <f t="shared" si="36"/>
        <v>94.34091194062428</v>
      </c>
      <c r="R31" s="6">
        <f t="shared" si="36"/>
        <v>98.22351650017961</v>
      </c>
      <c r="S31" s="6">
        <f t="shared" si="36"/>
        <v>94.56599646385114</v>
      </c>
      <c r="T31" s="6">
        <f t="shared" si="36"/>
        <v>98.13780225919855</v>
      </c>
      <c r="U31" s="6">
        <f t="shared" si="36"/>
        <v>96.4857619833442</v>
      </c>
      <c r="V31" s="6">
        <f t="shared" si="36"/>
        <v>100.91812354312356</v>
      </c>
      <c r="W31" s="6">
        <f t="shared" si="36"/>
        <v>80</v>
      </c>
      <c r="X31" s="6">
        <f t="shared" si="36"/>
        <v>100</v>
      </c>
      <c r="Y31" s="6">
        <v>0</v>
      </c>
      <c r="Z31" s="6">
        <f t="shared" si="36"/>
        <v>99.8487661711748</v>
      </c>
      <c r="AA31" s="6">
        <f t="shared" si="36"/>
        <v>44.32423425046706</v>
      </c>
      <c r="AB31" s="6">
        <v>0</v>
      </c>
      <c r="AC31" s="6">
        <f t="shared" si="36"/>
        <v>79.27971206783485</v>
      </c>
      <c r="AD31" s="6">
        <f t="shared" si="36"/>
        <v>82.78845110527303</v>
      </c>
      <c r="AE31" s="6">
        <f>AE30/AE29*100</f>
        <v>103.92106748058727</v>
      </c>
      <c r="AF31" s="6">
        <f>AF30/AF29*100</f>
        <v>137.42790316062747</v>
      </c>
      <c r="AG31" s="6">
        <f>AG30/AG29*100</f>
        <v>84.13817688389047</v>
      </c>
      <c r="AH31" s="6">
        <f>AH30/AH29*100</f>
        <v>104.95035046728971</v>
      </c>
      <c r="AI31" s="6">
        <f>AI30/AI29*100</f>
        <v>99.18997002551157</v>
      </c>
      <c r="AJ31" s="6">
        <f t="shared" si="36"/>
        <v>91.51066334783926</v>
      </c>
      <c r="AK31" s="5">
        <f>AK30/AK29*100</f>
        <v>95.47831337049273</v>
      </c>
    </row>
    <row r="32" spans="1:37" ht="15.75">
      <c r="A32" s="9" t="s">
        <v>60</v>
      </c>
      <c r="B32" s="5">
        <f>B33+B34</f>
        <v>100613</v>
      </c>
      <c r="C32" s="5">
        <f aca="true" t="shared" si="37" ref="C32:AJ32">C33+C34</f>
        <v>90037</v>
      </c>
      <c r="D32" s="5">
        <f t="shared" si="37"/>
        <v>102734</v>
      </c>
      <c r="E32" s="5">
        <f t="shared" si="37"/>
        <v>0</v>
      </c>
      <c r="F32" s="5">
        <f t="shared" si="37"/>
        <v>91416</v>
      </c>
      <c r="G32" s="5">
        <f t="shared" si="37"/>
        <v>0</v>
      </c>
      <c r="H32" s="5">
        <f t="shared" si="37"/>
        <v>0</v>
      </c>
      <c r="I32" s="5">
        <f t="shared" si="37"/>
        <v>0</v>
      </c>
      <c r="J32" s="5">
        <f t="shared" si="37"/>
        <v>0</v>
      </c>
      <c r="K32" s="5">
        <f t="shared" si="37"/>
        <v>0</v>
      </c>
      <c r="L32" s="5">
        <f t="shared" si="37"/>
        <v>0</v>
      </c>
      <c r="M32" s="5">
        <f t="shared" si="37"/>
        <v>0</v>
      </c>
      <c r="N32" s="5">
        <f t="shared" si="37"/>
        <v>0</v>
      </c>
      <c r="O32" s="5">
        <f t="shared" si="37"/>
        <v>0</v>
      </c>
      <c r="P32" s="5">
        <f t="shared" si="37"/>
        <v>0</v>
      </c>
      <c r="Q32" s="5">
        <f t="shared" si="37"/>
        <v>103819</v>
      </c>
      <c r="R32" s="5">
        <f t="shared" si="37"/>
        <v>0</v>
      </c>
      <c r="S32" s="5">
        <f t="shared" si="37"/>
        <v>28125</v>
      </c>
      <c r="T32" s="5">
        <f t="shared" si="37"/>
        <v>0</v>
      </c>
      <c r="U32" s="5">
        <f t="shared" si="37"/>
        <v>53863</v>
      </c>
      <c r="V32" s="5">
        <f t="shared" si="37"/>
        <v>0</v>
      </c>
      <c r="W32" s="5">
        <f t="shared" si="37"/>
        <v>0</v>
      </c>
      <c r="X32" s="5">
        <f t="shared" si="37"/>
        <v>0</v>
      </c>
      <c r="Y32" s="5">
        <f t="shared" si="37"/>
        <v>0</v>
      </c>
      <c r="Z32" s="5">
        <f t="shared" si="37"/>
        <v>0</v>
      </c>
      <c r="AA32" s="5">
        <f t="shared" si="37"/>
        <v>0</v>
      </c>
      <c r="AB32" s="5">
        <f t="shared" si="37"/>
        <v>0</v>
      </c>
      <c r="AC32" s="5">
        <f t="shared" si="37"/>
        <v>0</v>
      </c>
      <c r="AD32" s="5">
        <f t="shared" si="37"/>
        <v>0</v>
      </c>
      <c r="AE32" s="5">
        <f t="shared" si="37"/>
        <v>0</v>
      </c>
      <c r="AF32" s="5">
        <f t="shared" si="37"/>
        <v>0</v>
      </c>
      <c r="AG32" s="5">
        <f t="shared" si="37"/>
        <v>0</v>
      </c>
      <c r="AH32" s="5">
        <f t="shared" si="37"/>
        <v>0</v>
      </c>
      <c r="AI32" s="5">
        <f t="shared" si="37"/>
        <v>0</v>
      </c>
      <c r="AJ32" s="5">
        <f t="shared" si="37"/>
        <v>0</v>
      </c>
      <c r="AK32" s="5">
        <f>SUM(B32:AJ32)</f>
        <v>570607</v>
      </c>
    </row>
    <row r="33" spans="1:37" ht="15.75">
      <c r="A33" s="21" t="s">
        <v>58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>
        <v>103819</v>
      </c>
      <c r="R33" s="6"/>
      <c r="S33" s="6">
        <v>28125</v>
      </c>
      <c r="T33" s="6"/>
      <c r="U33" s="6">
        <v>53863</v>
      </c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5">
        <f>SUM(B33:AJ33)</f>
        <v>185807</v>
      </c>
    </row>
    <row r="34" spans="1:37" ht="15.75">
      <c r="A34" s="21" t="s">
        <v>59</v>
      </c>
      <c r="B34" s="6">
        <v>100613</v>
      </c>
      <c r="C34" s="6">
        <v>90037</v>
      </c>
      <c r="D34" s="6">
        <v>102734</v>
      </c>
      <c r="E34" s="6"/>
      <c r="F34" s="6">
        <v>91416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5">
        <f>SUM(B34:AJ34)</f>
        <v>384800</v>
      </c>
    </row>
    <row r="35" spans="1:37" ht="21">
      <c r="A35" s="11" t="s">
        <v>12</v>
      </c>
      <c r="B35" s="2">
        <f>B30-B32</f>
        <v>-67347.53</v>
      </c>
      <c r="C35" s="2">
        <f aca="true" t="shared" si="38" ref="C35:AK35">C30-C32</f>
        <v>-55112.71</v>
      </c>
      <c r="D35" s="2">
        <f t="shared" si="38"/>
        <v>-61265.62</v>
      </c>
      <c r="E35" s="2">
        <f t="shared" si="38"/>
        <v>7344.05</v>
      </c>
      <c r="F35" s="2">
        <f t="shared" si="38"/>
        <v>-59171.06</v>
      </c>
      <c r="G35" s="2">
        <f t="shared" si="38"/>
        <v>3490.34</v>
      </c>
      <c r="H35" s="2">
        <f t="shared" si="38"/>
        <v>3019.79</v>
      </c>
      <c r="I35" s="2">
        <f t="shared" si="38"/>
        <v>13677.34</v>
      </c>
      <c r="J35" s="2">
        <f t="shared" si="38"/>
        <v>13703.1</v>
      </c>
      <c r="K35" s="2">
        <f t="shared" si="38"/>
        <v>18760.95</v>
      </c>
      <c r="L35" s="2">
        <f t="shared" si="38"/>
        <v>1295.79</v>
      </c>
      <c r="M35" s="2">
        <f t="shared" si="38"/>
        <v>20067.5</v>
      </c>
      <c r="N35" s="2">
        <f t="shared" si="38"/>
        <v>439.93</v>
      </c>
      <c r="O35" s="2">
        <f t="shared" si="38"/>
        <v>90688.88</v>
      </c>
      <c r="P35" s="2">
        <f t="shared" si="38"/>
        <v>87890.89</v>
      </c>
      <c r="Q35" s="2">
        <f t="shared" si="38"/>
        <v>-18497.399999999994</v>
      </c>
      <c r="R35" s="2">
        <f t="shared" si="38"/>
        <v>94832.88</v>
      </c>
      <c r="S35" s="2">
        <f t="shared" si="38"/>
        <v>73625.44</v>
      </c>
      <c r="T35" s="2">
        <f t="shared" si="38"/>
        <v>68293.39</v>
      </c>
      <c r="U35" s="2">
        <f t="shared" si="38"/>
        <v>-3580.4100000000035</v>
      </c>
      <c r="V35" s="2">
        <f t="shared" si="38"/>
        <v>3463.51</v>
      </c>
      <c r="W35" s="2">
        <f t="shared" si="38"/>
        <v>855.28</v>
      </c>
      <c r="X35" s="2">
        <f t="shared" si="38"/>
        <v>998.4</v>
      </c>
      <c r="Y35" s="2">
        <f t="shared" si="38"/>
        <v>0</v>
      </c>
      <c r="Z35" s="2">
        <f t="shared" si="38"/>
        <v>82310.59</v>
      </c>
      <c r="AA35" s="2">
        <f t="shared" si="38"/>
        <v>16358.59</v>
      </c>
      <c r="AB35" s="2">
        <f t="shared" si="38"/>
        <v>0</v>
      </c>
      <c r="AC35" s="2">
        <f t="shared" si="38"/>
        <v>9357.21</v>
      </c>
      <c r="AD35" s="2">
        <f t="shared" si="38"/>
        <v>12589.35</v>
      </c>
      <c r="AE35" s="2">
        <f t="shared" si="38"/>
        <v>16833.28</v>
      </c>
      <c r="AF35" s="2">
        <f t="shared" si="38"/>
        <v>20200.5</v>
      </c>
      <c r="AG35" s="2">
        <f t="shared" si="38"/>
        <v>7316.74</v>
      </c>
      <c r="AH35" s="2">
        <f t="shared" si="38"/>
        <v>11211.72</v>
      </c>
      <c r="AI35" s="2">
        <f t="shared" si="38"/>
        <v>18491.51</v>
      </c>
      <c r="AJ35" s="2">
        <f t="shared" si="38"/>
        <v>18040.22</v>
      </c>
      <c r="AK35" s="2">
        <f t="shared" si="38"/>
        <v>450182.43999999994</v>
      </c>
    </row>
    <row r="36" spans="2:36" ht="15.7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</row>
    <row r="37" spans="1:36" ht="18.75">
      <c r="A37" s="16" t="s">
        <v>43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</row>
    <row r="38" spans="1:37" ht="15.75">
      <c r="A38" s="8" t="s">
        <v>0</v>
      </c>
      <c r="B38" s="6">
        <v>11251.92</v>
      </c>
      <c r="C38" s="6">
        <v>10892.52</v>
      </c>
      <c r="D38" s="6">
        <v>3861.84</v>
      </c>
      <c r="E38" s="6">
        <v>4630.08</v>
      </c>
      <c r="F38" s="6">
        <v>12709.68</v>
      </c>
      <c r="G38" s="6">
        <v>5963.16</v>
      </c>
      <c r="H38" s="6">
        <v>2726.1</v>
      </c>
      <c r="I38" s="6">
        <v>4627.62</v>
      </c>
      <c r="J38" s="6">
        <v>1048.32</v>
      </c>
      <c r="K38" s="6">
        <v>3591.78</v>
      </c>
      <c r="L38" s="6">
        <v>0</v>
      </c>
      <c r="M38" s="6">
        <v>1120.68</v>
      </c>
      <c r="N38" s="6">
        <v>0</v>
      </c>
      <c r="O38" s="6">
        <v>15961.82</v>
      </c>
      <c r="P38" s="6">
        <v>19676.04</v>
      </c>
      <c r="Q38" s="6">
        <v>19916.66</v>
      </c>
      <c r="R38" s="6">
        <v>24635.64</v>
      </c>
      <c r="S38" s="6">
        <v>14042.4</v>
      </c>
      <c r="T38" s="6">
        <v>10835.16</v>
      </c>
      <c r="U38" s="6">
        <v>8516.36</v>
      </c>
      <c r="V38" s="6">
        <v>5511.12</v>
      </c>
      <c r="W38" s="6">
        <v>1504.24</v>
      </c>
      <c r="X38" s="6">
        <v>993.18</v>
      </c>
      <c r="Y38" s="6">
        <v>1412.76</v>
      </c>
      <c r="Z38" s="6">
        <v>9407.46</v>
      </c>
      <c r="AA38" s="6"/>
      <c r="AB38" s="6">
        <v>832.68</v>
      </c>
      <c r="AC38" s="6">
        <v>5889</v>
      </c>
      <c r="AD38" s="6">
        <v>2170.8</v>
      </c>
      <c r="AE38" s="6">
        <v>3795.6</v>
      </c>
      <c r="AF38" s="6">
        <v>0</v>
      </c>
      <c r="AG38" s="6">
        <v>4719.96</v>
      </c>
      <c r="AH38" s="6">
        <v>2266.38</v>
      </c>
      <c r="AI38" s="6">
        <v>2867.94</v>
      </c>
      <c r="AJ38" s="6">
        <v>2148.6</v>
      </c>
      <c r="AK38" s="5">
        <f>SUM(B38:AJ38)</f>
        <v>219527.49999999994</v>
      </c>
    </row>
    <row r="39" spans="1:37" ht="15.75">
      <c r="A39" s="8" t="s">
        <v>1</v>
      </c>
      <c r="B39" s="6">
        <v>11623.95</v>
      </c>
      <c r="C39" s="6">
        <v>9907.47</v>
      </c>
      <c r="D39" s="6">
        <v>3590.17</v>
      </c>
      <c r="E39" s="6">
        <v>4836.29</v>
      </c>
      <c r="F39" s="6">
        <v>10766.88</v>
      </c>
      <c r="G39" s="6">
        <v>6687.04</v>
      </c>
      <c r="H39" s="6">
        <v>1793.84</v>
      </c>
      <c r="I39" s="6">
        <v>3910.46</v>
      </c>
      <c r="J39" s="6">
        <v>7.5</v>
      </c>
      <c r="K39" s="6">
        <v>3026.44</v>
      </c>
      <c r="L39" s="6">
        <v>-50.28</v>
      </c>
      <c r="M39" s="6">
        <v>1120.68</v>
      </c>
      <c r="N39" s="6">
        <v>0</v>
      </c>
      <c r="O39" s="6">
        <v>16478.73</v>
      </c>
      <c r="P39" s="6">
        <v>15926.63</v>
      </c>
      <c r="Q39" s="6">
        <v>13677.9</v>
      </c>
      <c r="R39" s="6">
        <v>23550.41</v>
      </c>
      <c r="S39" s="6">
        <v>10655.37</v>
      </c>
      <c r="T39" s="6">
        <v>11343.76</v>
      </c>
      <c r="U39" s="6">
        <v>10702.25</v>
      </c>
      <c r="V39" s="6">
        <v>4471.69</v>
      </c>
      <c r="W39" s="6">
        <v>1761.66</v>
      </c>
      <c r="X39" s="6">
        <v>993.18</v>
      </c>
      <c r="Y39" s="6">
        <v>1412.76</v>
      </c>
      <c r="Z39" s="6">
        <v>12693.02</v>
      </c>
      <c r="AA39" s="6"/>
      <c r="AB39" s="6">
        <v>694.89</v>
      </c>
      <c r="AC39" s="6">
        <v>5923.49</v>
      </c>
      <c r="AD39" s="6">
        <v>3473.37</v>
      </c>
      <c r="AE39" s="6">
        <v>3795.6</v>
      </c>
      <c r="AF39" s="6">
        <v>0</v>
      </c>
      <c r="AG39" s="6">
        <v>2855.62</v>
      </c>
      <c r="AH39" s="6">
        <v>2060.79</v>
      </c>
      <c r="AI39" s="6">
        <v>2346.02</v>
      </c>
      <c r="AJ39" s="6">
        <v>1765.35</v>
      </c>
      <c r="AK39" s="5">
        <f>SUM(B39:AJ39)</f>
        <v>203802.93000000002</v>
      </c>
    </row>
    <row r="40" spans="1:37" ht="15.75">
      <c r="A40" s="8" t="s">
        <v>2</v>
      </c>
      <c r="B40" s="6">
        <f>B39/B38*100</f>
        <v>103.30636904634942</v>
      </c>
      <c r="C40" s="6">
        <f aca="true" t="shared" si="39" ref="C40:M40">C39/C38*100</f>
        <v>90.9566381333245</v>
      </c>
      <c r="D40" s="6">
        <f t="shared" si="39"/>
        <v>92.96527044103328</v>
      </c>
      <c r="E40" s="6">
        <f t="shared" si="39"/>
        <v>104.45370274379708</v>
      </c>
      <c r="F40" s="6">
        <f t="shared" si="39"/>
        <v>84.71401325603792</v>
      </c>
      <c r="G40" s="6">
        <f t="shared" si="39"/>
        <v>112.1392013630357</v>
      </c>
      <c r="H40" s="6">
        <f t="shared" si="39"/>
        <v>65.80242837753568</v>
      </c>
      <c r="I40" s="6">
        <f t="shared" si="39"/>
        <v>84.5026168959422</v>
      </c>
      <c r="J40" s="6">
        <f t="shared" si="39"/>
        <v>0.7154304029304029</v>
      </c>
      <c r="K40" s="6">
        <f t="shared" si="39"/>
        <v>84.26017183680514</v>
      </c>
      <c r="L40" s="6">
        <v>0</v>
      </c>
      <c r="M40" s="6">
        <f t="shared" si="39"/>
        <v>100</v>
      </c>
      <c r="N40" s="6">
        <v>0</v>
      </c>
      <c r="O40" s="6">
        <f aca="true" t="shared" si="40" ref="O40:Y40">O39/O38*100</f>
        <v>103.2384151681951</v>
      </c>
      <c r="P40" s="6">
        <f t="shared" si="40"/>
        <v>80.94428553713044</v>
      </c>
      <c r="Q40" s="6">
        <f t="shared" si="40"/>
        <v>68.67567152323733</v>
      </c>
      <c r="R40" s="6">
        <f t="shared" si="40"/>
        <v>95.59487798977416</v>
      </c>
      <c r="S40" s="6">
        <f t="shared" si="40"/>
        <v>75.8799777815758</v>
      </c>
      <c r="T40" s="6">
        <f t="shared" si="40"/>
        <v>104.69397775390487</v>
      </c>
      <c r="U40" s="6">
        <f t="shared" si="40"/>
        <v>125.66695160843364</v>
      </c>
      <c r="V40" s="6">
        <f t="shared" si="40"/>
        <v>81.13940542031384</v>
      </c>
      <c r="W40" s="6">
        <f t="shared" si="40"/>
        <v>117.112960697761</v>
      </c>
      <c r="X40" s="6">
        <f t="shared" si="40"/>
        <v>100</v>
      </c>
      <c r="Y40" s="6">
        <f t="shared" si="40"/>
        <v>100</v>
      </c>
      <c r="Z40" s="6">
        <f>Z39/Z38*100</f>
        <v>134.92504884421515</v>
      </c>
      <c r="AA40" s="6"/>
      <c r="AB40" s="6">
        <f>AB39/AB38*100</f>
        <v>83.45222654561177</v>
      </c>
      <c r="AC40" s="6">
        <f aca="true" t="shared" si="41" ref="AC40:AK40">AC39/AC38*100</f>
        <v>100.5856681949397</v>
      </c>
      <c r="AD40" s="6">
        <f t="shared" si="41"/>
        <v>160.00414593698173</v>
      </c>
      <c r="AE40" s="6">
        <f>AE39/AE38*100</f>
        <v>100</v>
      </c>
      <c r="AF40" s="6">
        <v>0</v>
      </c>
      <c r="AG40" s="6">
        <f>AG39/AG38*100</f>
        <v>60.50093644861397</v>
      </c>
      <c r="AH40" s="6">
        <f>AH39/AH38*100</f>
        <v>90.92870568924893</v>
      </c>
      <c r="AI40" s="6">
        <f>AI39/AI38*100</f>
        <v>81.80157185994128</v>
      </c>
      <c r="AJ40" s="6">
        <f t="shared" si="41"/>
        <v>82.1628036861212</v>
      </c>
      <c r="AK40" s="5">
        <f t="shared" si="41"/>
        <v>92.83708419218553</v>
      </c>
    </row>
    <row r="41" spans="1:37" ht="15.75">
      <c r="A41" s="18" t="s">
        <v>3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8"/>
    </row>
    <row r="42" spans="2:37" ht="15.7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8"/>
    </row>
    <row r="43" spans="1:37" ht="21">
      <c r="A43" s="19" t="s">
        <v>12</v>
      </c>
      <c r="B43" s="5">
        <f>B39-B41</f>
        <v>11623.95</v>
      </c>
      <c r="C43" s="5">
        <f aca="true" t="shared" si="42" ref="C43:AK43">C39-C41</f>
        <v>9907.47</v>
      </c>
      <c r="D43" s="5">
        <f t="shared" si="42"/>
        <v>3590.17</v>
      </c>
      <c r="E43" s="5">
        <f t="shared" si="42"/>
        <v>4836.29</v>
      </c>
      <c r="F43" s="5">
        <f t="shared" si="42"/>
        <v>10766.88</v>
      </c>
      <c r="G43" s="5">
        <f t="shared" si="42"/>
        <v>6687.04</v>
      </c>
      <c r="H43" s="5">
        <f t="shared" si="42"/>
        <v>1793.84</v>
      </c>
      <c r="I43" s="5">
        <f t="shared" si="42"/>
        <v>3910.46</v>
      </c>
      <c r="J43" s="5">
        <f t="shared" si="42"/>
        <v>7.5</v>
      </c>
      <c r="K43" s="5">
        <f t="shared" si="42"/>
        <v>3026.44</v>
      </c>
      <c r="L43" s="5">
        <f t="shared" si="42"/>
        <v>-50.28</v>
      </c>
      <c r="M43" s="5">
        <f t="shared" si="42"/>
        <v>1120.68</v>
      </c>
      <c r="N43" s="5">
        <f t="shared" si="42"/>
        <v>0</v>
      </c>
      <c r="O43" s="5">
        <f t="shared" si="42"/>
        <v>16478.73</v>
      </c>
      <c r="P43" s="5">
        <f t="shared" si="42"/>
        <v>15926.63</v>
      </c>
      <c r="Q43" s="5">
        <f t="shared" si="42"/>
        <v>13677.9</v>
      </c>
      <c r="R43" s="5">
        <f t="shared" si="42"/>
        <v>23550.41</v>
      </c>
      <c r="S43" s="5">
        <f t="shared" si="42"/>
        <v>10655.37</v>
      </c>
      <c r="T43" s="5">
        <f t="shared" si="42"/>
        <v>11343.76</v>
      </c>
      <c r="U43" s="5">
        <f t="shared" si="42"/>
        <v>10702.25</v>
      </c>
      <c r="V43" s="5">
        <f t="shared" si="42"/>
        <v>4471.69</v>
      </c>
      <c r="W43" s="5">
        <f t="shared" si="42"/>
        <v>1761.66</v>
      </c>
      <c r="X43" s="5">
        <f t="shared" si="42"/>
        <v>993.18</v>
      </c>
      <c r="Y43" s="5">
        <f t="shared" si="42"/>
        <v>1412.76</v>
      </c>
      <c r="Z43" s="5">
        <f t="shared" si="42"/>
        <v>12693.02</v>
      </c>
      <c r="AA43" s="5">
        <f t="shared" si="42"/>
        <v>0</v>
      </c>
      <c r="AB43" s="5">
        <f t="shared" si="42"/>
        <v>694.89</v>
      </c>
      <c r="AC43" s="5">
        <f t="shared" si="42"/>
        <v>5923.49</v>
      </c>
      <c r="AD43" s="5">
        <f t="shared" si="42"/>
        <v>3473.37</v>
      </c>
      <c r="AE43" s="5">
        <f>AE39-AE41</f>
        <v>3795.6</v>
      </c>
      <c r="AF43" s="5">
        <f>AF39-AF41</f>
        <v>0</v>
      </c>
      <c r="AG43" s="5">
        <f>AG39-AG41</f>
        <v>2855.62</v>
      </c>
      <c r="AH43" s="5">
        <f>AH39-AH41</f>
        <v>2060.79</v>
      </c>
      <c r="AI43" s="5">
        <f>AI39-AI41</f>
        <v>2346.02</v>
      </c>
      <c r="AJ43" s="5">
        <f t="shared" si="42"/>
        <v>1765.35</v>
      </c>
      <c r="AK43" s="5">
        <f t="shared" si="42"/>
        <v>203802.93000000002</v>
      </c>
    </row>
    <row r="44" spans="2:36" ht="15.7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</row>
    <row r="45" spans="2:36" ht="15.7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</row>
    <row r="46" spans="1:36" ht="15.75">
      <c r="A46" s="23" t="s">
        <v>65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</row>
    <row r="47" spans="2:36" ht="15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48" spans="1:36" ht="15.75">
      <c r="A48" s="23" t="s">
        <v>66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</row>
    <row r="49" spans="2:36" ht="15.7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spans="2:36" ht="15.7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</row>
    <row r="51" spans="2:36" ht="15.7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</row>
    <row r="52" spans="2:36" ht="15.7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</row>
    <row r="53" spans="2:36" ht="15.7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</row>
    <row r="54" spans="2:36" ht="15.7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</row>
    <row r="55" spans="2:36" ht="15.7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</row>
    <row r="56" spans="2:36" ht="15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</row>
    <row r="57" spans="2:36" ht="15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</row>
    <row r="58" spans="2:36" ht="15.7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</row>
    <row r="59" spans="2:36" ht="15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</row>
    <row r="60" spans="2:36" ht="15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</row>
  </sheetData>
  <sheetProtection/>
  <mergeCells count="1">
    <mergeCell ref="B1:AK1"/>
  </mergeCells>
  <printOptions/>
  <pageMargins left="0.7" right="0.7" top="0.75" bottom="0.75" header="0.3" footer="0.3"/>
  <pageSetup cellComments="asDisplayed" fitToWidth="0" fitToHeight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Наталья</cp:lastModifiedBy>
  <cp:lastPrinted>2014-06-18T09:40:51Z</cp:lastPrinted>
  <dcterms:created xsi:type="dcterms:W3CDTF">2014-02-25T04:56:42Z</dcterms:created>
  <dcterms:modified xsi:type="dcterms:W3CDTF">2014-06-18T09:42:10Z</dcterms:modified>
  <cp:category/>
  <cp:version/>
  <cp:contentType/>
  <cp:contentStatus/>
</cp:coreProperties>
</file>