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comments34.xml" ContentType="application/vnd.openxmlformats-officedocument.spreadsheetml.comments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comments37.xml" ContentType="application/vnd.openxmlformats-officedocument.spreadsheetml.comments+xml"/>
  <Override PartName="/xl/worksheets/sheet38.xml" ContentType="application/vnd.openxmlformats-officedocument.spreadsheetml.worksheet+xml"/>
  <Override PartName="/xl/comments38.xml" ContentType="application/vnd.openxmlformats-officedocument.spreadsheetml.comments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comments43.xml" ContentType="application/vnd.openxmlformats-officedocument.spreadsheetml.comments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comments45.xml" ContentType="application/vnd.openxmlformats-officedocument.spreadsheetml.comments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comments48.xml" ContentType="application/vnd.openxmlformats-officedocument.spreadsheetml.comments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comments53.xml" ContentType="application/vnd.openxmlformats-officedocument.spreadsheetml.comments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comments58.xml" ContentType="application/vnd.openxmlformats-officedocument.spreadsheetml.comments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comments61.xml" ContentType="application/vnd.openxmlformats-officedocument.spreadsheetml.comments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comments63.xml" ContentType="application/vnd.openxmlformats-officedocument.spreadsheetml.comments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comments70.xml" ContentType="application/vnd.openxmlformats-officedocument.spreadsheetml.comments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comments74.xml" ContentType="application/vnd.openxmlformats-officedocument.spreadsheetml.comments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comments76.xml" ContentType="application/vnd.openxmlformats-officedocument.spreadsheetml.comments+xml"/>
  <Override PartName="/xl/worksheets/sheet77.xml" ContentType="application/vnd.openxmlformats-officedocument.spreadsheetml.worksheet+xml"/>
  <Override PartName="/xl/comments77.xml" ContentType="application/vnd.openxmlformats-officedocument.spreadsheetml.comments+xml"/>
  <Override PartName="/xl/worksheets/sheet78.xml" ContentType="application/vnd.openxmlformats-officedocument.spreadsheetml.worksheet+xml"/>
  <Override PartName="/xl/comments78.xml" ContentType="application/vnd.openxmlformats-officedocument.spreadsheetml.comments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comments80.xml" ContentType="application/vnd.openxmlformats-officedocument.spreadsheetml.comments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comments84.xml" ContentType="application/vnd.openxmlformats-officedocument.spreadsheetml.comments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390" windowHeight="8085" tabRatio="971" firstSheet="55" activeTab="59"/>
  </bookViews>
  <sheets>
    <sheet name="Академическая 1 " sheetId="1" r:id="rId1"/>
    <sheet name="Академическая 2" sheetId="2" r:id="rId2"/>
    <sheet name="Академическая 3 " sheetId="3" r:id="rId3"/>
    <sheet name="Академическая 4" sheetId="4" r:id="rId4"/>
    <sheet name="Академическая 14" sheetId="5" r:id="rId5"/>
    <sheet name="Механизаторов 1 " sheetId="6" r:id="rId6"/>
    <sheet name="Механизаторов 3 " sheetId="7" r:id="rId7"/>
    <sheet name="Механизаторов 5 " sheetId="8" r:id="rId8"/>
    <sheet name="Механизаторов 7" sheetId="9" r:id="rId9"/>
    <sheet name="Механизаторов 7_А" sheetId="10" r:id="rId10"/>
    <sheet name="Механизаторов 9" sheetId="11" r:id="rId11"/>
    <sheet name="Механизаторов 14" sheetId="12" r:id="rId12"/>
    <sheet name="Молодежная 1" sheetId="13" r:id="rId13"/>
    <sheet name="Молодежная 2  " sheetId="14" r:id="rId14"/>
    <sheet name="Молодежная 3 " sheetId="15" r:id="rId15"/>
    <sheet name="Молодежная 5" sheetId="16" r:id="rId16"/>
    <sheet name="Первомайская 1" sheetId="17" r:id="rId17"/>
    <sheet name="Первомайская 3" sheetId="18" r:id="rId18"/>
    <sheet name="Первомайская 5" sheetId="19" r:id="rId19"/>
    <sheet name="Первомайская 7 " sheetId="20" r:id="rId20"/>
    <sheet name="Первомайская 9 " sheetId="21" r:id="rId21"/>
    <sheet name="Первомайская 11" sheetId="22" r:id="rId22"/>
    <sheet name="Первомайская 13" sheetId="23" r:id="rId23"/>
    <sheet name="Первомайская15  " sheetId="24" r:id="rId24"/>
    <sheet name="Пионерская 1а" sheetId="25" r:id="rId25"/>
    <sheet name="Рабочий 2 " sheetId="26" r:id="rId26"/>
    <sheet name="Рабочий 4 " sheetId="27" r:id="rId27"/>
    <sheet name="Рощинская 3" sheetId="28" r:id="rId28"/>
    <sheet name="Свободный 7 " sheetId="29" r:id="rId29"/>
    <sheet name="Свободный 7 а " sheetId="30" r:id="rId30"/>
    <sheet name="Связи 1  " sheetId="31" r:id="rId31"/>
    <sheet name="Связи 3 " sheetId="32" r:id="rId32"/>
    <sheet name="Связи 3 а  " sheetId="33" r:id="rId33"/>
    <sheet name="Связи 5 " sheetId="34" r:id="rId34"/>
    <sheet name="Типографский 3" sheetId="35" r:id="rId35"/>
    <sheet name="Типографский 5  " sheetId="36" r:id="rId36"/>
    <sheet name="Типографский 7" sheetId="37" r:id="rId37"/>
    <sheet name="Типографский 9 " sheetId="38" r:id="rId38"/>
    <sheet name="Энергетиков 4" sheetId="39" r:id="rId39"/>
    <sheet name="Станционный пер. 7" sheetId="40" r:id="rId40"/>
    <sheet name="Станционный пер. 9" sheetId="41" r:id="rId41"/>
    <sheet name="Станционный пер. 11" sheetId="42" r:id="rId42"/>
    <sheet name="Строителей 1" sheetId="43" r:id="rId43"/>
    <sheet name="Строителей 11 " sheetId="44" r:id="rId44"/>
    <sheet name="Заводская 1-69 км" sheetId="45" r:id="rId45"/>
    <sheet name="Заводская 2" sheetId="46" r:id="rId46"/>
    <sheet name="Заводская 8" sheetId="47" r:id="rId47"/>
    <sheet name="Заводская 10" sheetId="48" r:id="rId48"/>
    <sheet name="Озерная, 5-69 км" sheetId="49" r:id="rId49"/>
    <sheet name="Озерная, 6-69 км" sheetId="50" r:id="rId50"/>
    <sheet name="4-я Подгорная, 1а" sheetId="51" r:id="rId51"/>
    <sheet name="Береговая 29" sheetId="52" r:id="rId52"/>
    <sheet name="Береговая, 33" sheetId="53" r:id="rId53"/>
    <sheet name="Береговая 37" sheetId="54" r:id="rId54"/>
    <sheet name="Береговая 39" sheetId="55" r:id="rId55"/>
    <sheet name="Газовый пер. 2" sheetId="56" r:id="rId56"/>
    <sheet name="Дорожная 10" sheetId="57" r:id="rId57"/>
    <sheet name="Железнодорожная 46" sheetId="58" r:id="rId58"/>
    <sheet name="Железнодорожная 49" sheetId="59" r:id="rId59"/>
    <sheet name="Железнодорожная 51" sheetId="60" r:id="rId60"/>
    <sheet name="Железнодорожная 53" sheetId="61" r:id="rId61"/>
    <sheet name="Железнодорожная 55" sheetId="62" r:id="rId62"/>
    <sheet name="Зеленая горка, 5" sheetId="63" r:id="rId63"/>
    <sheet name="Комсомольская 4" sheetId="64" r:id="rId64"/>
    <sheet name="Ленинградская, 3" sheetId="65" r:id="rId65"/>
    <sheet name="Ленинградская 28" sheetId="66" r:id="rId66"/>
    <sheet name="Ленинградская,80" sheetId="67" r:id="rId67"/>
    <sheet name="Лесная 2" sheetId="68" r:id="rId68"/>
    <sheet name="Лесная 2а" sheetId="69" r:id="rId69"/>
    <sheet name="Лесная 4а" sheetId="70" r:id="rId70"/>
    <sheet name="Лесная 9" sheetId="71" r:id="rId71"/>
    <sheet name="Лесная 19" sheetId="72" r:id="rId72"/>
    <sheet name="Никитина 5 " sheetId="73" r:id="rId73"/>
    <sheet name="Никитина 6" sheetId="74" r:id="rId74"/>
    <sheet name="Никитина 12" sheetId="75" r:id="rId75"/>
    <sheet name="Никитина 16" sheetId="76" r:id="rId76"/>
    <sheet name="Никитина 18" sheetId="77" r:id="rId77"/>
    <sheet name="Никитина 20" sheetId="78" r:id="rId78"/>
    <sheet name="Никитина 22" sheetId="79" r:id="rId79"/>
    <sheet name="Никитина 24" sheetId="80" r:id="rId80"/>
    <sheet name="Никитина 24а " sheetId="81" r:id="rId81"/>
    <sheet name="Никитина 26" sheetId="82" r:id="rId82"/>
    <sheet name="Никитина 28" sheetId="83" r:id="rId83"/>
    <sheet name="Никитина 32" sheetId="84" r:id="rId84"/>
    <sheet name="Никитина 36 " sheetId="85" r:id="rId85"/>
    <sheet name="Никитина 38" sheetId="86" r:id="rId86"/>
    <sheet name="Озерный пер.1" sheetId="87" r:id="rId87"/>
    <sheet name="Озерная 3" sheetId="88" r:id="rId88"/>
    <sheet name="Октябрьская 12 " sheetId="89" r:id="rId89"/>
    <sheet name="Цветочный пер. 15а" sheetId="90" r:id="rId90"/>
    <sheet name="Цветочный пер. 2" sheetId="91" r:id="rId91"/>
    <sheet name="Фестивальная 5б " sheetId="92" r:id="rId92"/>
    <sheet name="Лист1" sheetId="93" r:id="rId93"/>
  </sheets>
  <definedNames/>
  <calcPr fullCalcOnLoad="1" refMode="R1C1"/>
</workbook>
</file>

<file path=xl/comments12.xml><?xml version="1.0" encoding="utf-8"?>
<comments xmlns="http://schemas.openxmlformats.org/spreadsheetml/2006/main">
  <authors>
    <author>Пользователь</author>
  </authors>
  <commentList>
    <comment ref="E15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23797</t>
        </r>
      </text>
    </comment>
  </commentList>
</comments>
</file>

<file path=xl/comments15.xml><?xml version="1.0" encoding="utf-8"?>
<comments xmlns="http://schemas.openxmlformats.org/spreadsheetml/2006/main">
  <authors>
    <author>Пользователь</author>
  </authors>
  <commentList>
    <comment ref="E16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5838
</t>
        </r>
      </text>
    </comment>
    <comment ref="E12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5838
</t>
        </r>
      </text>
    </comment>
  </commentList>
</comments>
</file>

<file path=xl/comments16.xml><?xml version="1.0" encoding="utf-8"?>
<comments xmlns="http://schemas.openxmlformats.org/spreadsheetml/2006/main">
  <authors>
    <author>Пользователь</author>
  </authors>
  <commentList>
    <comment ref="E12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6384</t>
        </r>
      </text>
    </comment>
  </commentList>
</comments>
</file>

<file path=xl/comments18.xml><?xml version="1.0" encoding="utf-8"?>
<comments xmlns="http://schemas.openxmlformats.org/spreadsheetml/2006/main">
  <authors>
    <author>Пользователь</author>
  </authors>
  <commentList>
    <comment ref="E12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26692
</t>
        </r>
      </text>
    </comment>
  </commentList>
</comments>
</file>

<file path=xl/comments19.xml><?xml version="1.0" encoding="utf-8"?>
<comments xmlns="http://schemas.openxmlformats.org/spreadsheetml/2006/main">
  <authors>
    <author>Пользователь</author>
  </authors>
  <commentList>
    <comment ref="E13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41059</t>
        </r>
      </text>
    </comment>
  </commentList>
</comments>
</file>

<file path=xl/comments2.xml><?xml version="1.0" encoding="utf-8"?>
<comments xmlns="http://schemas.openxmlformats.org/spreadsheetml/2006/main">
  <authors>
    <author>Пользователь</author>
  </authors>
  <commentList>
    <comment ref="E12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11202</t>
        </r>
      </text>
    </comment>
  </commentList>
</comments>
</file>

<file path=xl/comments20.xml><?xml version="1.0" encoding="utf-8"?>
<comments xmlns="http://schemas.openxmlformats.org/spreadsheetml/2006/main">
  <authors>
    <author>Пользователь</author>
  </authors>
  <commentList>
    <comment ref="E17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33408</t>
        </r>
      </text>
    </comment>
  </commentList>
</comments>
</file>

<file path=xl/comments22.xml><?xml version="1.0" encoding="utf-8"?>
<comments xmlns="http://schemas.openxmlformats.org/spreadsheetml/2006/main">
  <authors>
    <author>Пользователь</author>
  </authors>
  <commentList>
    <comment ref="E16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3195
</t>
        </r>
      </text>
    </comment>
  </commentList>
</comments>
</file>

<file path=xl/comments23.xml><?xml version="1.0" encoding="utf-8"?>
<comments xmlns="http://schemas.openxmlformats.org/spreadsheetml/2006/main">
  <authors>
    <author>Пользователь</author>
  </authors>
  <commentList>
    <comment ref="E16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26178</t>
        </r>
      </text>
    </comment>
  </commentList>
</comments>
</file>

<file path=xl/comments24.xml><?xml version="1.0" encoding="utf-8"?>
<comments xmlns="http://schemas.openxmlformats.org/spreadsheetml/2006/main">
  <authors>
    <author>Пользователь</author>
  </authors>
  <commentList>
    <comment ref="E12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4902</t>
        </r>
      </text>
    </comment>
  </commentList>
</comments>
</file>

<file path=xl/comments25.xml><?xml version="1.0" encoding="utf-8"?>
<comments xmlns="http://schemas.openxmlformats.org/spreadsheetml/2006/main">
  <authors>
    <author>Пользователь</author>
  </authors>
  <commentList>
    <comment ref="E15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2817
</t>
        </r>
      </text>
    </comment>
  </commentList>
</comments>
</file>

<file path=xl/comments27.xml><?xml version="1.0" encoding="utf-8"?>
<comments xmlns="http://schemas.openxmlformats.org/spreadsheetml/2006/main">
  <authors>
    <author>Пользователь</author>
  </authors>
  <commentList>
    <comment ref="E12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3243</t>
        </r>
      </text>
    </comment>
  </commentList>
</comments>
</file>

<file path=xl/comments34.xml><?xml version="1.0" encoding="utf-8"?>
<comments xmlns="http://schemas.openxmlformats.org/spreadsheetml/2006/main">
  <authors>
    <author>Пользователь</author>
  </authors>
  <commentList>
    <comment ref="E16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1786</t>
        </r>
      </text>
    </comment>
  </commentList>
</comments>
</file>

<file path=xl/comments35.xml><?xml version="1.0" encoding="utf-8"?>
<comments xmlns="http://schemas.openxmlformats.org/spreadsheetml/2006/main">
  <authors>
    <author>Пользователь</author>
  </authors>
  <commentList>
    <comment ref="E15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3682</t>
        </r>
      </text>
    </comment>
  </commentList>
</comments>
</file>

<file path=xl/comments37.xml><?xml version="1.0" encoding="utf-8"?>
<comments xmlns="http://schemas.openxmlformats.org/spreadsheetml/2006/main">
  <authors>
    <author>Пользователь</author>
  </authors>
  <commentList>
    <comment ref="E16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3680
</t>
        </r>
      </text>
    </comment>
  </commentList>
</comments>
</file>

<file path=xl/comments38.xml><?xml version="1.0" encoding="utf-8"?>
<comments xmlns="http://schemas.openxmlformats.org/spreadsheetml/2006/main">
  <authors>
    <author>Пользователь</author>
  </authors>
  <commentList>
    <comment ref="E12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1328
</t>
        </r>
      </text>
    </comment>
  </commentList>
</comments>
</file>

<file path=xl/comments4.xml><?xml version="1.0" encoding="utf-8"?>
<comments xmlns="http://schemas.openxmlformats.org/spreadsheetml/2006/main">
  <authors>
    <author>Пользователь</author>
  </authors>
  <commentList>
    <comment ref="E15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3389
</t>
        </r>
      </text>
    </comment>
  </commentList>
</comments>
</file>

<file path=xl/comments43.xml><?xml version="1.0" encoding="utf-8"?>
<comments xmlns="http://schemas.openxmlformats.org/spreadsheetml/2006/main">
  <authors>
    <author>Пользователь</author>
  </authors>
  <commentList>
    <comment ref="E15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9727</t>
        </r>
      </text>
    </comment>
  </commentList>
</comments>
</file>

<file path=xl/comments45.xml><?xml version="1.0" encoding="utf-8"?>
<comments xmlns="http://schemas.openxmlformats.org/spreadsheetml/2006/main">
  <authors>
    <author>Пользователь</author>
  </authors>
  <commentList>
    <comment ref="E15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8812
</t>
        </r>
      </text>
    </comment>
  </commentList>
</comments>
</file>

<file path=xl/comments48.xml><?xml version="1.0" encoding="utf-8"?>
<comments xmlns="http://schemas.openxmlformats.org/spreadsheetml/2006/main">
  <authors>
    <author>Пользователь</author>
  </authors>
  <commentList>
    <comment ref="E16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3888
</t>
        </r>
      </text>
    </comment>
    <comment ref="E13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8092
</t>
        </r>
      </text>
    </comment>
  </commentList>
</comments>
</file>

<file path=xl/comments53.xml><?xml version="1.0" encoding="utf-8"?>
<comments xmlns="http://schemas.openxmlformats.org/spreadsheetml/2006/main">
  <authors>
    <author>Пользователь</author>
  </authors>
  <commentList>
    <comment ref="E15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2332
</t>
        </r>
      </text>
    </comment>
  </commentList>
</comments>
</file>

<file path=xl/comments58.xml><?xml version="1.0" encoding="utf-8"?>
<comments xmlns="http://schemas.openxmlformats.org/spreadsheetml/2006/main">
  <authors>
    <author>Ksen</author>
  </authors>
  <commentList>
    <comment ref="E15" authorId="0">
      <text>
        <r>
          <rPr>
            <b/>
            <sz val="9"/>
            <rFont val="Tahoma"/>
            <family val="2"/>
          </rPr>
          <t>Ksen:</t>
        </r>
        <r>
          <rPr>
            <sz val="9"/>
            <rFont val="Tahoma"/>
            <family val="2"/>
          </rPr>
          <t xml:space="preserve">
-з/пл 2810
</t>
        </r>
      </text>
    </comment>
  </commentList>
</comments>
</file>

<file path=xl/comments6.xml><?xml version="1.0" encoding="utf-8"?>
<comments xmlns="http://schemas.openxmlformats.org/spreadsheetml/2006/main">
  <authors>
    <author>Пользователь</author>
  </authors>
  <commentList>
    <comment ref="E15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2890</t>
        </r>
      </text>
    </comment>
  </commentList>
</comments>
</file>

<file path=xl/comments61.xml><?xml version="1.0" encoding="utf-8"?>
<comments xmlns="http://schemas.openxmlformats.org/spreadsheetml/2006/main">
  <authors>
    <author>Ksen</author>
  </authors>
  <commentList>
    <comment ref="E15" authorId="0">
      <text>
        <r>
          <rPr>
            <b/>
            <sz val="9"/>
            <rFont val="Tahoma"/>
            <family val="2"/>
          </rPr>
          <t>Ksen:</t>
        </r>
        <r>
          <rPr>
            <sz val="9"/>
            <rFont val="Tahoma"/>
            <family val="2"/>
          </rPr>
          <t xml:space="preserve">
-з/пл 4995
</t>
        </r>
      </text>
    </comment>
  </commentList>
</comments>
</file>

<file path=xl/comments63.xml><?xml version="1.0" encoding="utf-8"?>
<comments xmlns="http://schemas.openxmlformats.org/spreadsheetml/2006/main">
  <authors>
    <author>Ksen</author>
  </authors>
  <commentList>
    <comment ref="E12" authorId="0">
      <text>
        <r>
          <rPr>
            <b/>
            <sz val="9"/>
            <rFont val="Tahoma"/>
            <family val="2"/>
          </rPr>
          <t>Ksen:</t>
        </r>
        <r>
          <rPr>
            <sz val="9"/>
            <rFont val="Tahoma"/>
            <family val="2"/>
          </rPr>
          <t xml:space="preserve">
-3/пл 8628
</t>
        </r>
      </text>
    </comment>
  </commentList>
</comments>
</file>

<file path=xl/comments7.xml><?xml version="1.0" encoding="utf-8"?>
<comments xmlns="http://schemas.openxmlformats.org/spreadsheetml/2006/main">
  <authors>
    <author>Пользователь</author>
  </authors>
  <commentList>
    <comment ref="E15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5580
</t>
        </r>
      </text>
    </comment>
    <comment ref="E18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7058</t>
        </r>
      </text>
    </comment>
  </commentList>
</comments>
</file>

<file path=xl/comments70.xml><?xml version="1.0" encoding="utf-8"?>
<comments xmlns="http://schemas.openxmlformats.org/spreadsheetml/2006/main">
  <authors>
    <author>Ksen</author>
  </authors>
  <commentList>
    <comment ref="E12" authorId="0">
      <text>
        <r>
          <rPr>
            <b/>
            <sz val="9"/>
            <rFont val="Tahoma"/>
            <family val="2"/>
          </rPr>
          <t>Ksen:</t>
        </r>
        <r>
          <rPr>
            <sz val="9"/>
            <rFont val="Tahoma"/>
            <family val="2"/>
          </rPr>
          <t xml:space="preserve">
-1678 з/пл
</t>
        </r>
      </text>
    </comment>
  </commentList>
</comments>
</file>

<file path=xl/comments74.xml><?xml version="1.0" encoding="utf-8"?>
<comments xmlns="http://schemas.openxmlformats.org/spreadsheetml/2006/main">
  <authors>
    <author>Ksen</author>
  </authors>
  <commentList>
    <comment ref="E12" authorId="0">
      <text>
        <r>
          <rPr>
            <b/>
            <sz val="9"/>
            <rFont val="Tahoma"/>
            <family val="2"/>
          </rPr>
          <t>Ksen:</t>
        </r>
        <r>
          <rPr>
            <sz val="9"/>
            <rFont val="Tahoma"/>
            <family val="2"/>
          </rPr>
          <t xml:space="preserve">
-2334 з/пл
</t>
        </r>
      </text>
    </comment>
  </commentList>
</comments>
</file>

<file path=xl/comments76.xml><?xml version="1.0" encoding="utf-8"?>
<comments xmlns="http://schemas.openxmlformats.org/spreadsheetml/2006/main">
  <authors>
    <author>Ksen</author>
  </authors>
  <commentList>
    <comment ref="E12" authorId="0">
      <text>
        <r>
          <rPr>
            <b/>
            <sz val="9"/>
            <rFont val="Tahoma"/>
            <family val="2"/>
          </rPr>
          <t>Ksen:</t>
        </r>
        <r>
          <rPr>
            <sz val="9"/>
            <rFont val="Tahoma"/>
            <family val="2"/>
          </rPr>
          <t xml:space="preserve">
-17117 з/пл
</t>
        </r>
      </text>
    </comment>
  </commentList>
</comments>
</file>

<file path=xl/comments77.xml><?xml version="1.0" encoding="utf-8"?>
<comments xmlns="http://schemas.openxmlformats.org/spreadsheetml/2006/main">
  <authors>
    <author>Ksen</author>
  </authors>
  <commentList>
    <comment ref="E15" authorId="0">
      <text>
        <r>
          <rPr>
            <b/>
            <sz val="9"/>
            <rFont val="Tahoma"/>
            <family val="2"/>
          </rPr>
          <t>Ksen:</t>
        </r>
        <r>
          <rPr>
            <sz val="9"/>
            <rFont val="Tahoma"/>
            <family val="2"/>
          </rPr>
          <t xml:space="preserve">
-6767 з/пл
</t>
        </r>
      </text>
    </comment>
  </commentList>
</comments>
</file>

<file path=xl/comments78.xml><?xml version="1.0" encoding="utf-8"?>
<comments xmlns="http://schemas.openxmlformats.org/spreadsheetml/2006/main">
  <authors>
    <author>Ksen</author>
  </authors>
  <commentList>
    <comment ref="E9" authorId="0">
      <text>
        <r>
          <rPr>
            <b/>
            <sz val="9"/>
            <rFont val="Tahoma"/>
            <family val="2"/>
          </rPr>
          <t>Ksen:</t>
        </r>
        <r>
          <rPr>
            <sz val="9"/>
            <rFont val="Tahoma"/>
            <family val="2"/>
          </rPr>
          <t xml:space="preserve">
-2866 з/пл
</t>
        </r>
      </text>
    </comment>
  </commentList>
</comments>
</file>

<file path=xl/comments8.xml><?xml version="1.0" encoding="utf-8"?>
<comments xmlns="http://schemas.openxmlformats.org/spreadsheetml/2006/main">
  <authors>
    <author>Пользователь</author>
  </authors>
  <commentList>
    <comment ref="E12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1764
</t>
        </r>
      </text>
    </comment>
  </commentList>
</comments>
</file>

<file path=xl/comments80.xml><?xml version="1.0" encoding="utf-8"?>
<comments xmlns="http://schemas.openxmlformats.org/spreadsheetml/2006/main">
  <authors>
    <author>Ksen</author>
  </authors>
  <commentList>
    <comment ref="E15" authorId="0">
      <text>
        <r>
          <rPr>
            <b/>
            <sz val="9"/>
            <rFont val="Tahoma"/>
            <family val="2"/>
          </rPr>
          <t>Ksen:</t>
        </r>
        <r>
          <rPr>
            <sz val="9"/>
            <rFont val="Tahoma"/>
            <family val="2"/>
          </rPr>
          <t xml:space="preserve">
-з/пл 6992</t>
        </r>
      </text>
    </comment>
  </commentList>
</comments>
</file>

<file path=xl/comments84.xml><?xml version="1.0" encoding="utf-8"?>
<comments xmlns="http://schemas.openxmlformats.org/spreadsheetml/2006/main">
  <authors>
    <author>Ksen</author>
  </authors>
  <commentList>
    <comment ref="E9" authorId="0">
      <text>
        <r>
          <rPr>
            <b/>
            <sz val="9"/>
            <rFont val="Tahoma"/>
            <family val="2"/>
          </rPr>
          <t>Ksen:</t>
        </r>
        <r>
          <rPr>
            <sz val="9"/>
            <rFont val="Tahoma"/>
            <family val="2"/>
          </rPr>
          <t xml:space="preserve">
-8577 з/пл
</t>
        </r>
      </text>
    </comment>
  </commentList>
</comments>
</file>

<file path=xl/sharedStrings.xml><?xml version="1.0" encoding="utf-8"?>
<sst xmlns="http://schemas.openxmlformats.org/spreadsheetml/2006/main" count="2435" uniqueCount="492">
  <si>
    <t>Академическая 1</t>
  </si>
  <si>
    <t>Адрес: ул. Академическая, 1</t>
  </si>
  <si>
    <t>Всего: начислено/оплачено</t>
  </si>
  <si>
    <t>Академическая 2</t>
  </si>
  <si>
    <t>Адрес: ул. Академическая, 2</t>
  </si>
  <si>
    <t>Академическая 3</t>
  </si>
  <si>
    <t>Адрес: ул. Академическая, 3</t>
  </si>
  <si>
    <t>Академическая 4</t>
  </si>
  <si>
    <t>Адрес: ул. Академическая, 4</t>
  </si>
  <si>
    <t>Академическая 14</t>
  </si>
  <si>
    <t>Адрес: ул. Академическая, 14</t>
  </si>
  <si>
    <t>Механизаторов 1</t>
  </si>
  <si>
    <t>Механизаторов 3</t>
  </si>
  <si>
    <t>Механизаторов 5</t>
  </si>
  <si>
    <t>Механизаторов 7</t>
  </si>
  <si>
    <t>Механизаторов 9</t>
  </si>
  <si>
    <t>Механизаторов 14</t>
  </si>
  <si>
    <t>Молодежная 1</t>
  </si>
  <si>
    <t>Молодежная 2</t>
  </si>
  <si>
    <t>Молодежная 3</t>
  </si>
  <si>
    <t>Молодежная 5</t>
  </si>
  <si>
    <t>Первомайская, 1</t>
  </si>
  <si>
    <t>Адрес: ул. Первомайская, 1</t>
  </si>
  <si>
    <t>Первомайская, 5</t>
  </si>
  <si>
    <t>Первомайская,7</t>
  </si>
  <si>
    <t>Первомайская, 11</t>
  </si>
  <si>
    <t>Первомайская, 13</t>
  </si>
  <si>
    <t>Адрес: ул. Первомайская, 13</t>
  </si>
  <si>
    <t>Первомайская, 15</t>
  </si>
  <si>
    <t>Адрес: ул. Первомайская, 15</t>
  </si>
  <si>
    <t>Пионерская, 1а</t>
  </si>
  <si>
    <t>Адрес: ул.Пионерская, 1а</t>
  </si>
  <si>
    <t>Рабочий 2</t>
  </si>
  <si>
    <t>Рабочий 4</t>
  </si>
  <si>
    <t xml:space="preserve">Рощинская 3 </t>
  </si>
  <si>
    <t>Адрес: ул. Рощинская 3</t>
  </si>
  <si>
    <t>Свободный 7</t>
  </si>
  <si>
    <t>Адрес: Свободный пер. 7</t>
  </si>
  <si>
    <t xml:space="preserve">Свободный 7а </t>
  </si>
  <si>
    <t>Адрес: Свободный пер. 7а</t>
  </si>
  <si>
    <t>Связи 1</t>
  </si>
  <si>
    <t>Адрес: ул.Связи 1</t>
  </si>
  <si>
    <t>Связи 3</t>
  </si>
  <si>
    <t>Связи 3а</t>
  </si>
  <si>
    <t>Связи 5</t>
  </si>
  <si>
    <t>Адрес: ул.Связи 5</t>
  </si>
  <si>
    <t>Типографский 3</t>
  </si>
  <si>
    <t>Адрес: Типографский пер. 3</t>
  </si>
  <si>
    <t>Типографский 7</t>
  </si>
  <si>
    <t>Адрес: Типографский пер. 7</t>
  </si>
  <si>
    <t>Типографский 9</t>
  </si>
  <si>
    <t>Адрес: Типографский пер. 9</t>
  </si>
  <si>
    <t>Энергетиков 4</t>
  </si>
  <si>
    <t>Адрес: Энергетиков 4</t>
  </si>
  <si>
    <t>Статья</t>
  </si>
  <si>
    <t>Станционный пер. 11</t>
  </si>
  <si>
    <t>Станционный пер. 9</t>
  </si>
  <si>
    <t>Строителей, 1</t>
  </si>
  <si>
    <t>Заводская, 1- 69 км</t>
  </si>
  <si>
    <t>Заводская, 2- 69 км</t>
  </si>
  <si>
    <t>Заводская, 8- 69 км</t>
  </si>
  <si>
    <t>Заводская, 10- 69 км</t>
  </si>
  <si>
    <t>Озерная, 5-69 км</t>
  </si>
  <si>
    <t>Озерная, 6-69 км</t>
  </si>
  <si>
    <t>Береговая 29</t>
  </si>
  <si>
    <t>Береговая 33</t>
  </si>
  <si>
    <t>Береговая 37</t>
  </si>
  <si>
    <t>Береговая 39</t>
  </si>
  <si>
    <t>Газовый пер. 2</t>
  </si>
  <si>
    <t>Дорожная 10</t>
  </si>
  <si>
    <t>Железнодорожная 49</t>
  </si>
  <si>
    <t>Железнодорожная 51</t>
  </si>
  <si>
    <t>Адрес: ул.Железнодорожная 51</t>
  </si>
  <si>
    <t>Железнодорожная 53</t>
  </si>
  <si>
    <t>Адрес: ул.Железнодорожная 53</t>
  </si>
  <si>
    <t>Железнодорожная 55</t>
  </si>
  <si>
    <t>Адрес: ул.Железнодорожная 55</t>
  </si>
  <si>
    <t>Зеленая горка, 5</t>
  </si>
  <si>
    <t>Адрес: ул. Зеленая горка, 5</t>
  </si>
  <si>
    <t>Комсомольская, 4</t>
  </si>
  <si>
    <t>Ленинградская, 3</t>
  </si>
  <si>
    <t>Ленинградская,28</t>
  </si>
  <si>
    <t>Ленинградская, 80</t>
  </si>
  <si>
    <t>Лесная, 2</t>
  </si>
  <si>
    <t>Адрес: ул. Лесная, 2</t>
  </si>
  <si>
    <t>Лесная, 2а</t>
  </si>
  <si>
    <t>Адрес: ул. Лесная, 2а</t>
  </si>
  <si>
    <t>Лесная, 4а</t>
  </si>
  <si>
    <t>Адрес: ул. Лесная, 4а</t>
  </si>
  <si>
    <t>Лесная, 9</t>
  </si>
  <si>
    <t>Лесная, 19</t>
  </si>
  <si>
    <t>Адрес: ул. Лесная, 19</t>
  </si>
  <si>
    <t>Никитина 5</t>
  </si>
  <si>
    <t>Адрес: ул.Никитина 5</t>
  </si>
  <si>
    <t>Никитина 6</t>
  </si>
  <si>
    <t>Адрес: ул.Никитина 6</t>
  </si>
  <si>
    <t>Никитина 12</t>
  </si>
  <si>
    <t>Никитина 16</t>
  </si>
  <si>
    <t>Адрес: ул.Никитина 16</t>
  </si>
  <si>
    <t>Никитина 18</t>
  </si>
  <si>
    <t>Адрес: ул.Никитина 18</t>
  </si>
  <si>
    <t>Никитина 20</t>
  </si>
  <si>
    <t>Адрес: ул.Никитина 20</t>
  </si>
  <si>
    <t>Никитина 22</t>
  </si>
  <si>
    <t>Адрес: ул.Никитина 22</t>
  </si>
  <si>
    <t>Никитина 24</t>
  </si>
  <si>
    <t>Адрес: ул.Никитина 24</t>
  </si>
  <si>
    <t>Никитина 24а</t>
  </si>
  <si>
    <t>Адрес: ул.Никитина 24а</t>
  </si>
  <si>
    <t>Никитина 26</t>
  </si>
  <si>
    <t>Адрес: ул.Никитина 26</t>
  </si>
  <si>
    <t>Никитина 28</t>
  </si>
  <si>
    <t>Адрес: ул.Никитина 28</t>
  </si>
  <si>
    <t>Никитина 32</t>
  </si>
  <si>
    <t>Адрес: ул.Никитина 32</t>
  </si>
  <si>
    <t>Никитина 36</t>
  </si>
  <si>
    <t>Адрес: ул.Никитина 36</t>
  </si>
  <si>
    <t>Никитина 38</t>
  </si>
  <si>
    <t>Адрес: ул.Никитина 38</t>
  </si>
  <si>
    <t>Озерная 3</t>
  </si>
  <si>
    <t>Октябрьская 12</t>
  </si>
  <si>
    <t>Орехово,Подгорная, 1а</t>
  </si>
  <si>
    <t>Цветочный пер. 15 а</t>
  </si>
  <si>
    <t>Цветочный пер. 2</t>
  </si>
  <si>
    <t>Первомайская, 9</t>
  </si>
  <si>
    <t>Адрес: ул. Первомайская, 9</t>
  </si>
  <si>
    <t>Фестивальная 5б</t>
  </si>
  <si>
    <t>Озерный пер. 1</t>
  </si>
  <si>
    <t>Типографский 5</t>
  </si>
  <si>
    <t>Адрес: Типографский пер. 5</t>
  </si>
  <si>
    <t>Согласно,Постановления Правительства РФ от 03.04.2013 № 290 "О минимальном перечне услуг и работ, необходимых для обеспечения надлежащего содержания общего имущества в МКД, и порядке их оказания и выполнения"</t>
  </si>
  <si>
    <t>Содержание жилого помещения</t>
  </si>
  <si>
    <t>Станционный пер.7</t>
  </si>
  <si>
    <t>ДОХОДЫ</t>
  </si>
  <si>
    <t>РАСХОДЫ</t>
  </si>
  <si>
    <t>Выполнено,руб./м2</t>
  </si>
  <si>
    <t>Начислено, руб.</t>
  </si>
  <si>
    <t>Оплачено,руб.</t>
  </si>
  <si>
    <t xml:space="preserve">Всего: </t>
  </si>
  <si>
    <t>Общая площадь дома       590,2 м2</t>
  </si>
  <si>
    <t>Общая площадь дома        538,69 м2</t>
  </si>
  <si>
    <t>Адрес: ул. Механизаторов 1</t>
  </si>
  <si>
    <t>Адрес: ул. Механизаторов 3</t>
  </si>
  <si>
    <t>Общая площадь дома        1801,7 м2</t>
  </si>
  <si>
    <t>Адрес: ул. Механизаторов 5</t>
  </si>
  <si>
    <t>Адрес: ул. Механизаторов 7</t>
  </si>
  <si>
    <t>Общая площадь дома        405,8 м2</t>
  </si>
  <si>
    <t>Механизаторов 7 А</t>
  </si>
  <si>
    <t>Адрес: ул. Механизаторов 7А</t>
  </si>
  <si>
    <t>Адрес: ул. Механизаторов 9</t>
  </si>
  <si>
    <t>Общая площадь дома        409,18 м2</t>
  </si>
  <si>
    <t>Адрес: ул. Механизаторов 14</t>
  </si>
  <si>
    <t>Общая площадь дома        260,81 м2</t>
  </si>
  <si>
    <t>Адрес: ул. Молодежная 1</t>
  </si>
  <si>
    <t>Общая площадь дома        730,80 м2</t>
  </si>
  <si>
    <t>Общая площадь дома        630,50 м2</t>
  </si>
  <si>
    <t>Адрес: ул. Молодежная 2</t>
  </si>
  <si>
    <t>Адрес: ул. Молодежная 3</t>
  </si>
  <si>
    <t>Начислено руб.</t>
  </si>
  <si>
    <t>Оплаченоруб.</t>
  </si>
  <si>
    <t>Адрес: ул. Молодежная 5</t>
  </si>
  <si>
    <t>Общая площадь дома       872,7 м2</t>
  </si>
  <si>
    <t>Адрес: ул. Первомайская, 3</t>
  </si>
  <si>
    <t>Адрес: ул. Первомайская, 5</t>
  </si>
  <si>
    <t>Адрес: ул. Первомайская, 7</t>
  </si>
  <si>
    <t>Общая площадь дома      4855,2 м2</t>
  </si>
  <si>
    <t>Общая площадь дома      2248,08 м2</t>
  </si>
  <si>
    <t>Адрес: ул. Первомайская, 11</t>
  </si>
  <si>
    <t>Общая площадь дома        52,85 м2</t>
  </si>
  <si>
    <t>Общая площадь дома       516,04 м2</t>
  </si>
  <si>
    <t>Оплачено руб.</t>
  </si>
  <si>
    <t>Общая площадь дома      3221,40 м2</t>
  </si>
  <si>
    <t>Общая площадь дома      2429,10 м2</t>
  </si>
  <si>
    <t>Выполнено руб./м2</t>
  </si>
  <si>
    <t>Общая площадь дома      358,3 м2</t>
  </si>
  <si>
    <t>Адрес: пер. Рабочий 2</t>
  </si>
  <si>
    <t>Общая площадь дома      696,38 м2</t>
  </si>
  <si>
    <t>Адрес: пер. Рабочий 4</t>
  </si>
  <si>
    <t>Общая площадь дома      260,13 м2</t>
  </si>
  <si>
    <t xml:space="preserve"> 14.99 р/м2    14.99 р/м2   </t>
  </si>
  <si>
    <t>6,72 р/м2     6,72 р/м2</t>
  </si>
  <si>
    <t>Общая площадь дома     39,7 м2</t>
  </si>
  <si>
    <t>Адрес: ул.Связи 3</t>
  </si>
  <si>
    <t>Общая площадь дома    689,32 м2</t>
  </si>
  <si>
    <t>Адрес: ул.Связи 3а</t>
  </si>
  <si>
    <t>Общая площадь дома   798,01 м2</t>
  </si>
  <si>
    <t>Общая площадь дома   641,35 м2</t>
  </si>
  <si>
    <t>Общая площадь дома    532,04 м2</t>
  </si>
  <si>
    <t>Общая площадь дома   -2171,4 м2</t>
  </si>
  <si>
    <t>Общая площадь дома  -1933,70 м2</t>
  </si>
  <si>
    <t>Общая площадь дома  -33,36 м2</t>
  </si>
  <si>
    <t>8,99 руб/м2  8,99 руб/м2</t>
  </si>
  <si>
    <t>12,72 руб/м2   12,72 руб/м2</t>
  </si>
  <si>
    <t>9,67руб/м2  9,67руб/м2</t>
  </si>
  <si>
    <t>Адрес:   Станционный пер. 7</t>
  </si>
  <si>
    <t>Общая площадь дома     130,2м2</t>
  </si>
  <si>
    <t>Адрес:   Станционный пер. 9</t>
  </si>
  <si>
    <t>Общая площадь дома     35,1м2</t>
  </si>
  <si>
    <t>Адрес:   Станционный пер. 11</t>
  </si>
  <si>
    <t>Общая площадь дома     29,10м2</t>
  </si>
  <si>
    <t>Адрес:   Строителей, 1</t>
  </si>
  <si>
    <t>Общая площадь дома      278,59м2</t>
  </si>
  <si>
    <t>Адрес:   ул. Заводская 1</t>
  </si>
  <si>
    <t>Общая площадь дома     941,80м2</t>
  </si>
  <si>
    <t>23,63 руб/м2 23,63 руб/м2</t>
  </si>
  <si>
    <t>Адрес:   ул. Заводская 2</t>
  </si>
  <si>
    <t>Общая площадь дома     958,8 м2</t>
  </si>
  <si>
    <t>Адрес:   ул. Заводская 8</t>
  </si>
  <si>
    <t>Общая площадь дома     351,7 м2</t>
  </si>
  <si>
    <t>24,83 руб/м2 24,83 руб/м2</t>
  </si>
  <si>
    <t>Адрес:   ул. Заводская, 10</t>
  </si>
  <si>
    <t>Адрес:   ул. Озерная, 5</t>
  </si>
  <si>
    <t>Общая площадь дома   403,9 м2</t>
  </si>
  <si>
    <t>Общая площадь дома   117,6 м2</t>
  </si>
  <si>
    <t>Адрес:   ул. Озерная, 6-69 км</t>
  </si>
  <si>
    <t>Адрес:   ул. Береговая 33</t>
  </si>
  <si>
    <t>Адрес:   ул. Береговая 29</t>
  </si>
  <si>
    <t>Общая площадь дома -52,50 м2</t>
  </si>
  <si>
    <t>Адрес:   ул. Береговая 37</t>
  </si>
  <si>
    <t>Общая площадь дома 1483,60 м2</t>
  </si>
  <si>
    <t>Адрес:   ул. Береговая 39</t>
  </si>
  <si>
    <t>Общая площадь дома 539,50 м2</t>
  </si>
  <si>
    <t>Адрес:    Газовый пер. 2</t>
  </si>
  <si>
    <t>Общая площадь дома 120,6 м2</t>
  </si>
  <si>
    <t>8,99 руб/м2    8,99 руб/м2</t>
  </si>
  <si>
    <t>Адрес:    ул. Дорожная, 10</t>
  </si>
  <si>
    <t>Общая площадь дома 391,5м2</t>
  </si>
  <si>
    <t>Адрес:     ул. Железнодорожная 49</t>
  </si>
  <si>
    <t>20,27 руб/м2  20,27 руб/м2</t>
  </si>
  <si>
    <t>Общая площадь дома  155,20м2</t>
  </si>
  <si>
    <t>Общая площадь дома    537,23 м2</t>
  </si>
  <si>
    <t>Общая площадь дома    411,2м2</t>
  </si>
  <si>
    <t>Общая площадь дома      529,0 м2</t>
  </si>
  <si>
    <t>Адрес:  ул. Комсомольская, 4</t>
  </si>
  <si>
    <t>Общая площадь дома      116,28 м2</t>
  </si>
  <si>
    <t>Адрес:  ул. Ленинградская, 3</t>
  </si>
  <si>
    <t>Адрес:  ул. Ленинградская, 28</t>
  </si>
  <si>
    <t>Общая площадь дома      35,78 м2</t>
  </si>
  <si>
    <t>Адрес:  ул. Ленинградская, 80</t>
  </si>
  <si>
    <t>Общая площадь дома     105,29 м2</t>
  </si>
  <si>
    <t>Адрес: ул. Лесная, 9</t>
  </si>
  <si>
    <t>Общая площадь дома   243,08 м2</t>
  </si>
  <si>
    <t>Общая площадь дома   353,72 м2</t>
  </si>
  <si>
    <t>Адрес: ул.Никитина 12</t>
  </si>
  <si>
    <t>Общая площадь дома  -749,90 м2</t>
  </si>
  <si>
    <t>Адрес:  Озерный пер. 1</t>
  </si>
  <si>
    <t>Адрес:  ул.Озерная 3</t>
  </si>
  <si>
    <t xml:space="preserve">8,99 руб/м2  8,99 руб/м2 </t>
  </si>
  <si>
    <t>Адрес:  ул.Октябрьская 12</t>
  </si>
  <si>
    <t>26,31руб/м2   26,31руб/м2</t>
  </si>
  <si>
    <t>Адрес:   Орехово,4-я Подгорная, 1а</t>
  </si>
  <si>
    <t>Общая площадь дома   14,7 м2</t>
  </si>
  <si>
    <t>Общая площадь дома  385,10 м2</t>
  </si>
  <si>
    <t>Адрес:    Цветочный пер. 2</t>
  </si>
  <si>
    <t>Адрес:    Цветочный пер. 15а</t>
  </si>
  <si>
    <t>Общая площадь дома 209,47 м2</t>
  </si>
  <si>
    <t>Адрес:    Фестивальная 5б</t>
  </si>
  <si>
    <t>Общая площадь дома  994,7 м2</t>
  </si>
  <si>
    <t>Общая площадь дома      4873,50 м2</t>
  </si>
  <si>
    <t>Адрес:     ул. Железнодорожная 46</t>
  </si>
  <si>
    <t>Общая площадь дома  166,48м2</t>
  </si>
  <si>
    <t>Железнодорожная 46</t>
  </si>
  <si>
    <t>Общая площадь дома       875,1м2</t>
  </si>
  <si>
    <t>Общая площадь дома        862,30м2</t>
  </si>
  <si>
    <t>Общая площадь дома        1826,35 м2</t>
  </si>
  <si>
    <t>Общая площадь дома        1807,20 м2</t>
  </si>
  <si>
    <t>Общая площадь дома        900,49м2</t>
  </si>
  <si>
    <t>Общая площадь дома      4452,31 м2</t>
  </si>
  <si>
    <t>Общая площадь дома      4453,96 м2</t>
  </si>
  <si>
    <t>Общая площадь дома      4421,26 м2</t>
  </si>
  <si>
    <t>Общая площадь дома      714,74 м2</t>
  </si>
  <si>
    <t>Общая площадь дома     56,6 м2</t>
  </si>
  <si>
    <t>Общая площадь дома     741,52 м2</t>
  </si>
  <si>
    <t>Общая площадь дома  -2162,3 м2</t>
  </si>
  <si>
    <t>Общая площадь дома      519,56 м2</t>
  </si>
  <si>
    <t>Общая площадь дома  -630,3 м2</t>
  </si>
  <si>
    <t>Общая площадь дома  -275,25 м2</t>
  </si>
  <si>
    <t>Общая площадь дома  4543,9м2</t>
  </si>
  <si>
    <t>Общая площадь дома  460,30 м2</t>
  </si>
  <si>
    <t>Общая площадь дома        526,10 м2</t>
  </si>
  <si>
    <t>Общая площадь дома      225,10 м2</t>
  </si>
  <si>
    <t>Отчет о финансово-хозяйственной деятельности МКД за 2021 г.</t>
  </si>
  <si>
    <t xml:space="preserve">Общий остаток: содержание+текущий ремонт на 01.01.2022 г. </t>
  </si>
  <si>
    <t>Сальдо на 01.01.2021</t>
  </si>
  <si>
    <t xml:space="preserve">11,64 руб/м2 34,76руб/м2  </t>
  </si>
  <si>
    <t xml:space="preserve">                       17,62 р/м2       22,62 р/м2  </t>
  </si>
  <si>
    <t>Утвержденный тариф                             с 01/08/2020                                                      с 01/08/2021</t>
  </si>
  <si>
    <t xml:space="preserve">                       18,44 р/м2       23,44 р/м2  </t>
  </si>
  <si>
    <t>Утвержденный тариф                             с 01/08/2020                                           с 01.10.2020                                                    с 01/08/2021</t>
  </si>
  <si>
    <t xml:space="preserve">                          11,83р/м2      25,91р/м2       30,91р/м2  </t>
  </si>
  <si>
    <t xml:space="preserve">17,56 р/м2   23,56 р/м2 </t>
  </si>
  <si>
    <t>Общая площадь дома        1797,60 м2</t>
  </si>
  <si>
    <t xml:space="preserve">23,25 р/м2 26,25 р/м2 </t>
  </si>
  <si>
    <t xml:space="preserve"> 23,84 р/м2           26,84 р/м2 </t>
  </si>
  <si>
    <t xml:space="preserve"> 23,86 р/м2           26,86 р/м2 </t>
  </si>
  <si>
    <t xml:space="preserve"> 23,82 р/м2           26,82 р/м2 </t>
  </si>
  <si>
    <t xml:space="preserve"> 13,57 р/м2           17,51 р/м2 </t>
  </si>
  <si>
    <t xml:space="preserve"> 13,57 р/м2           17,57 р/м2 </t>
  </si>
  <si>
    <t xml:space="preserve"> 14,77 р/м2           18,77 р/м2 </t>
  </si>
  <si>
    <t>Расшифровка статьи:</t>
  </si>
  <si>
    <t>«Содержание»</t>
  </si>
  <si>
    <t>«Аварийный ремонт»</t>
  </si>
  <si>
    <t>Итого  «Содержание»</t>
  </si>
  <si>
    <t>Итого  «Аварийный ремонт»</t>
  </si>
  <si>
    <t>«Текущий ремонт»</t>
  </si>
  <si>
    <t>Итого «Текущий ремонт»</t>
  </si>
  <si>
    <t xml:space="preserve">Общий остаток: содержание+аварийный +текущий ремонт на 01.01.2022 г. </t>
  </si>
  <si>
    <t xml:space="preserve"> 25,75 р/м2           27,25 р/м2 </t>
  </si>
  <si>
    <t xml:space="preserve"> 20,56 р/м2           26,56 р/м2 </t>
  </si>
  <si>
    <t xml:space="preserve">                               21,66р/м2      27,38 р/м2</t>
  </si>
  <si>
    <t>19,01р/м2    21,01 р/м2</t>
  </si>
  <si>
    <t xml:space="preserve">                                    19,36 р/м2   21,36р/м2</t>
  </si>
  <si>
    <t xml:space="preserve">                                 19,36 р/м2    21,36 р/м2</t>
  </si>
  <si>
    <t xml:space="preserve">                                 21,44 р/м2 23,44 р/м2</t>
  </si>
  <si>
    <t>21,71 р/м2    37,10 р/м2</t>
  </si>
  <si>
    <t xml:space="preserve">                             21,53 р/м2     23,53 р/м2  </t>
  </si>
  <si>
    <t xml:space="preserve">                             23,81 р/м2     25,81 р/м2  </t>
  </si>
  <si>
    <t xml:space="preserve">                             16,46 р/м2    20,46 р/м2  </t>
  </si>
  <si>
    <t xml:space="preserve">                             20.43 р/м2    24,43 р/м2</t>
  </si>
  <si>
    <t xml:space="preserve">                                18,45 р/м2  22,45 р/м2</t>
  </si>
  <si>
    <t>Утвержденный тариф                                  с 01/08/2020                                                      с 01/08/2021</t>
  </si>
  <si>
    <t xml:space="preserve">21,04 р/м2      25,04 р/м2 </t>
  </si>
  <si>
    <t xml:space="preserve">17,44 р/м2      21,44 р/м2 </t>
  </si>
  <si>
    <t xml:space="preserve">18,51 р/м2   22.51 р/м2 </t>
  </si>
  <si>
    <t xml:space="preserve">18,55 р/м2     19,29 р/м2  </t>
  </si>
  <si>
    <t>Общая площадь дома   1091,70 м2</t>
  </si>
  <si>
    <t xml:space="preserve">20,01 руб/м2 22,01 руб/м2 </t>
  </si>
  <si>
    <t>17,01 руб/м2   20,01 руб/м2</t>
  </si>
  <si>
    <t>20,01 руб/м2   22,01 руб/м2</t>
  </si>
  <si>
    <t>23,99 руб/м2  27,99руб/м2</t>
  </si>
  <si>
    <t>16,55 руб/м2  20,55 руб/м2</t>
  </si>
  <si>
    <t>Утвержденный тариф                                  с 01/08/2020                                                     с 01/08/2021                                                   с 01/11/2021</t>
  </si>
  <si>
    <t xml:space="preserve">32,52 руб/м2 34,52 руб/м2  45,99 руб/м2            </t>
  </si>
  <si>
    <t>Общая площадь дома    3212,20м2</t>
  </si>
  <si>
    <t>22,63 руб/м2   23,54 руб/м2</t>
  </si>
  <si>
    <t xml:space="preserve">8,38 руб/м2 8,72 руб/м2 </t>
  </si>
  <si>
    <t>28,94 руб/м2    32,94 руб/м2</t>
  </si>
  <si>
    <t>28,85 руб/м2    30,00 руб/м2</t>
  </si>
  <si>
    <t>30,47руб/м2    31,08 руб/м2</t>
  </si>
  <si>
    <t>20,75 руб/м2    24,75 руб/м2</t>
  </si>
  <si>
    <t>14,50 руб/м2  18,50 руб/м2</t>
  </si>
  <si>
    <t>13,02  руб/м2      17,02  руб/м2</t>
  </si>
  <si>
    <t>19,84  руб/м2   23,84  руб/м2</t>
  </si>
  <si>
    <t>21,71 руб/м2  25,71 руб/м2</t>
  </si>
  <si>
    <t>13,79 руб/м2 17,79 руб/м2</t>
  </si>
  <si>
    <t>9,57 руб/м2    21,57 руб/м2</t>
  </si>
  <si>
    <t>8,99 руб/м2    9,35 руб/м2</t>
  </si>
  <si>
    <t xml:space="preserve">                       8,99 р/м2       9,35 р/м2  </t>
  </si>
  <si>
    <t xml:space="preserve">                       15,02 руб/м2    19,02 руб/м2</t>
  </si>
  <si>
    <t xml:space="preserve">                       24,01 руб/м2    28,01 руб/м2</t>
  </si>
  <si>
    <t xml:space="preserve">8,99 руб/м2   25,98 руб/м2  </t>
  </si>
  <si>
    <t xml:space="preserve">8,99 руб/м2   25,22 руб/м2 </t>
  </si>
  <si>
    <t>24,71 руб/м2 26,71 руб/м2</t>
  </si>
  <si>
    <t>15,69 руб/м2  19,69 руб/м2</t>
  </si>
  <si>
    <t>19,43 руб/м2  24,50 руб/м2</t>
  </si>
  <si>
    <t>17,64 руб/м2 21,64 руб/м2</t>
  </si>
  <si>
    <t>17,06 руб/м2 21,06 руб/м2</t>
  </si>
  <si>
    <t>15,52 руб/м2 19,52 руб/м2</t>
  </si>
  <si>
    <t>18,12 руб/м2 30,38 руб/м2</t>
  </si>
  <si>
    <t xml:space="preserve">21,02 руб/м2   25,02 руб/м2 </t>
  </si>
  <si>
    <t>19,83 руб/м2   23,83 руб/м2</t>
  </si>
  <si>
    <t>16,13 руб/м2 23,13 руб/м2</t>
  </si>
  <si>
    <t>20,43 руб/м2 24,43 руб/м2</t>
  </si>
  <si>
    <t xml:space="preserve">21,16 руб/м2  26,21 руб/м2   </t>
  </si>
  <si>
    <t>Общая площадь дома   712,8 м2</t>
  </si>
  <si>
    <t>10,02 руб/м2 14,02 руб/м2</t>
  </si>
  <si>
    <t>10,02 руб/м2 18,02 руб/м2</t>
  </si>
  <si>
    <t>22,52 руб/м2   26,52 руб/м2</t>
  </si>
  <si>
    <t>ремонт канализации</t>
  </si>
  <si>
    <t>ремонт подъезда №2</t>
  </si>
  <si>
    <t>ремонт отмостки</t>
  </si>
  <si>
    <t>ремонт системы отопления</t>
  </si>
  <si>
    <t>ремонт ГВС</t>
  </si>
  <si>
    <t>ремонт крыльца и выхода на кровлю</t>
  </si>
  <si>
    <t>ч.ремонт мягкой кровли</t>
  </si>
  <si>
    <t>замена входной двери под.№ 1</t>
  </si>
  <si>
    <t>окраска стен под.№2 и оштук.откосов входной двери</t>
  </si>
  <si>
    <t>р-т участ. систем ХВС и леж.отоп.</t>
  </si>
  <si>
    <t>работы по ремонту электрики</t>
  </si>
  <si>
    <t>р-т под. № 2 с заменой двери</t>
  </si>
  <si>
    <t>ч. ремонт фасада и отливов на окнах</t>
  </si>
  <si>
    <t>р-т оголовков вентшахты</t>
  </si>
  <si>
    <t>демонтаж дер.перег.на чердаке</t>
  </si>
  <si>
    <t>р-т пола 1этажа(9,1м2). Ремонт цоколя (9,0 м2)</t>
  </si>
  <si>
    <t>Адрес:   Строителей, 11</t>
  </si>
  <si>
    <t>Общая площадь дома      2155,78м2</t>
  </si>
  <si>
    <t>Утвержденный тариф                                  с 01/01/2021                                                      с 01/08/2021</t>
  </si>
  <si>
    <t>24,00руб/м2         24,00 руб/м2</t>
  </si>
  <si>
    <t>ремонт системы ГВС</t>
  </si>
  <si>
    <t>замена светильников</t>
  </si>
  <si>
    <t>р-т оголовков вентканалов и отм.</t>
  </si>
  <si>
    <t xml:space="preserve"> </t>
  </si>
  <si>
    <t>работы по р-ту электрики и лежака отопления</t>
  </si>
  <si>
    <t>ремонт оголовков дымоходов</t>
  </si>
  <si>
    <t>ремонт электрики</t>
  </si>
  <si>
    <t xml:space="preserve">                                                                                             </t>
  </si>
  <si>
    <t>работы по текущему ремонту ХВС</t>
  </si>
  <si>
    <t>т.р. Электрики</t>
  </si>
  <si>
    <t>ремонт козырьков с установкой отливов</t>
  </si>
  <si>
    <t>восстановление теплоизоляции трубопроводов в подвале</t>
  </si>
  <si>
    <t>ремонт стояка отопления</t>
  </si>
  <si>
    <t>ремонт ХВС и ГВС</t>
  </si>
  <si>
    <t>установка доводчика</t>
  </si>
  <si>
    <t>устройство ливнестоков</t>
  </si>
  <si>
    <t>ремонт ХВС и ГВС(обр. клапан)</t>
  </si>
  <si>
    <t>ремонт  отопления</t>
  </si>
  <si>
    <t>герметизация швов</t>
  </si>
  <si>
    <t>уст. сеток на слуховые окна</t>
  </si>
  <si>
    <t>р-т подъездов № 3, 5</t>
  </si>
  <si>
    <t>р-т отмостки и крыльца</t>
  </si>
  <si>
    <t>р-т электрики</t>
  </si>
  <si>
    <t>р-т кровли</t>
  </si>
  <si>
    <t>замена стояков ХВС и ГВС</t>
  </si>
  <si>
    <t>ремонт кровли</t>
  </si>
  <si>
    <t>р-т ХВС(обратный клапан),ГВС</t>
  </si>
  <si>
    <t>р-т площадки перед вх.в под.№4</t>
  </si>
  <si>
    <t>отопление</t>
  </si>
  <si>
    <t>р-т участка сист.ХВС в подвальном помещении</t>
  </si>
  <si>
    <t>ч.р-т мягкой кровли</t>
  </si>
  <si>
    <t>р-т системы отопления</t>
  </si>
  <si>
    <t>установка прибора учета тепловой энергии и видеонаблюдения</t>
  </si>
  <si>
    <t>работы по р-ту систем ХВС и ГВС</t>
  </si>
  <si>
    <t xml:space="preserve">работы по р-ту системы отопления </t>
  </si>
  <si>
    <t>р-т системы ХВС участками и отопления</t>
  </si>
  <si>
    <t>ремонт подъезда № 2</t>
  </si>
  <si>
    <t>р-т мягкой кровли</t>
  </si>
  <si>
    <t>ремонт подъезда и крыльца</t>
  </si>
  <si>
    <t>ремонт электрощитов</t>
  </si>
  <si>
    <t>ремонт шиферной кровли(41,2м2)</t>
  </si>
  <si>
    <t>ремонт подъезда № 1</t>
  </si>
  <si>
    <t>ремонт шиферной кровли(29.4м2)</t>
  </si>
  <si>
    <t>р-т оголовков печных труб</t>
  </si>
  <si>
    <t>ремонт 3-х крылец</t>
  </si>
  <si>
    <t>ремонт подъезда №1</t>
  </si>
  <si>
    <t>ремонт шиферной кровли(5,49 м2)</t>
  </si>
  <si>
    <t>ремонт подъезда № 1 и желобов(2шт.)</t>
  </si>
  <si>
    <t>установка насоса на теплообменник</t>
  </si>
  <si>
    <t>устройство кровли козырьков</t>
  </si>
  <si>
    <t>ремонт ХВС (уст.обр.клапана)</t>
  </si>
  <si>
    <t>работы по р-ту электрики</t>
  </si>
  <si>
    <t>ремонт подъезда № 3</t>
  </si>
  <si>
    <t>устройство кровли 4-х козырьков</t>
  </si>
  <si>
    <t>работы по тек.р-ту электрики</t>
  </si>
  <si>
    <t>Установка скамейки</t>
  </si>
  <si>
    <t>герметизация м/пан.швов</t>
  </si>
  <si>
    <t>ремонт стояка ХВС</t>
  </si>
  <si>
    <t xml:space="preserve">17,98 руб/м2  19,01 руб/м2   </t>
  </si>
  <si>
    <t>ремонт фасада</t>
  </si>
  <si>
    <t>устройство кровли 2-х козырьков</t>
  </si>
  <si>
    <t>ремонт крыльца</t>
  </si>
  <si>
    <t>Установка 2-х стеклопакетов</t>
  </si>
  <si>
    <t>частичный ремонт отмостки</t>
  </si>
  <si>
    <t xml:space="preserve"> замена стояков ХВС</t>
  </si>
  <si>
    <t>устр.кровли 2-х козырьков</t>
  </si>
  <si>
    <t>частичный ремонт кровли (10м2)</t>
  </si>
  <si>
    <t>Ремонт электрики</t>
  </si>
  <si>
    <t>Общая площадь дома   257,75 м2</t>
  </si>
  <si>
    <t xml:space="preserve">Общий остаток: содержание +текущий ремонт на 01.01.2022 г. </t>
  </si>
  <si>
    <t>в т.ч. Возмещение по текущему ремонту</t>
  </si>
  <si>
    <t>Общая площадь дома   209,4 м2</t>
  </si>
  <si>
    <t>демонтаж коллективной антенны</t>
  </si>
  <si>
    <t>Общая площадь дома   813,31 м2</t>
  </si>
  <si>
    <t xml:space="preserve">24,94  руб/м2   26,94 руб/м2  </t>
  </si>
  <si>
    <r>
      <t xml:space="preserve"> </t>
    </r>
    <r>
      <rPr>
        <sz val="9"/>
        <rFont val="Arial"/>
        <family val="2"/>
      </rPr>
      <t>ремонт стоков ХВС (под.1)</t>
    </r>
  </si>
  <si>
    <t>ремонт 2-х балконов (ГЖН)</t>
  </si>
  <si>
    <t>Общая площадь дома 319,44 м2</t>
  </si>
  <si>
    <t xml:space="preserve">косметический ремонт подъезда с удалением масляной краски в целях обеспечения пожарной безопасности   </t>
  </si>
  <si>
    <t>Общая площадь дома  317,80 м2</t>
  </si>
  <si>
    <t>частичный ремонт цоколя</t>
  </si>
  <si>
    <t>устр.кровли козырька</t>
  </si>
  <si>
    <t>ремонт крыльца и примыканий к козырьку</t>
  </si>
  <si>
    <t>Общая площадь дома  320,66м2</t>
  </si>
  <si>
    <t>косметический ремонт подъезда  с удалением масляной краски в целях обеспечения пожарной безопасности</t>
  </si>
  <si>
    <t>Общая площадь дома  380,61 м2</t>
  </si>
  <si>
    <t>прочистка дымоходов</t>
  </si>
  <si>
    <t>Замена канализац.выпуска</t>
  </si>
  <si>
    <t>замена входной двери</t>
  </si>
  <si>
    <t>ремонт деревянного пола в подъезде</t>
  </si>
  <si>
    <t>Общая площадь дома  277,81 м2</t>
  </si>
  <si>
    <t>косметический ремонт подъезда  с удалением масляной краски в целях обеспечения пожарной безопасности с установкой почтовых ящиков</t>
  </si>
  <si>
    <t>ХВС</t>
  </si>
  <si>
    <t>Общая площадь дома  447,75 м2</t>
  </si>
  <si>
    <t>Общая площадь дома  454,29 м2</t>
  </si>
  <si>
    <t>Общая площадь дома 188,18 м2</t>
  </si>
  <si>
    <t>Общая площадь дома 30,80 м2</t>
  </si>
  <si>
    <t xml:space="preserve">                        15,79 р/м2 21,79 р/м2 </t>
  </si>
  <si>
    <t xml:space="preserve"> 20,55 р/м2           24,94р/м2 </t>
  </si>
  <si>
    <t>ремонт системы ХВС(участками)</t>
  </si>
  <si>
    <t xml:space="preserve">косметический ремонт подъезда с удалением масляной краски в целях обеспечения пожарной безопасности    </t>
  </si>
  <si>
    <t>Выполнено  руб./м2</t>
  </si>
  <si>
    <t>Ремонт электрики(корректировка за 2020 г.)</t>
  </si>
  <si>
    <t>очистка жолоба водосточной системы(40м.пог.)(Акт)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</si>
</sst>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6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sz val="9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  <font>
      <sz val="9"/>
      <color rgb="FF24039B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6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2" fontId="4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left" wrapText="1"/>
    </xf>
    <xf numFmtId="0" fontId="7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2" fontId="7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2" fontId="4" fillId="0" borderId="11" xfId="0" applyNumberFormat="1" applyFont="1" applyBorder="1" applyAlignment="1">
      <alignment/>
    </xf>
    <xf numFmtId="0" fontId="9" fillId="0" borderId="11" xfId="0" applyFont="1" applyBorder="1" applyAlignment="1">
      <alignment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2" fontId="4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2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4" fontId="5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2" fontId="6" fillId="0" borderId="11" xfId="0" applyNumberFormat="1" applyFont="1" applyBorder="1" applyAlignment="1">
      <alignment/>
    </xf>
    <xf numFmtId="0" fontId="9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left" wrapText="1"/>
    </xf>
    <xf numFmtId="0" fontId="0" fillId="0" borderId="11" xfId="0" applyFont="1" applyBorder="1" applyAlignment="1">
      <alignment horizontal="center" wrapText="1"/>
    </xf>
    <xf numFmtId="2" fontId="5" fillId="0" borderId="11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0" fontId="5" fillId="0" borderId="11" xfId="0" applyFont="1" applyBorder="1" applyAlignment="1">
      <alignment horizontal="center" vertical="distributed" wrapText="1"/>
    </xf>
    <xf numFmtId="4" fontId="5" fillId="0" borderId="11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9" fillId="0" borderId="11" xfId="0" applyFont="1" applyBorder="1" applyAlignment="1">
      <alignment wrapText="1"/>
    </xf>
    <xf numFmtId="4" fontId="5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left" wrapText="1"/>
    </xf>
    <xf numFmtId="0" fontId="0" fillId="0" borderId="11" xfId="0" applyBorder="1" applyAlignment="1">
      <alignment/>
    </xf>
    <xf numFmtId="2" fontId="8" fillId="0" borderId="11" xfId="0" applyNumberFormat="1" applyFont="1" applyBorder="1" applyAlignment="1">
      <alignment/>
    </xf>
    <xf numFmtId="0" fontId="0" fillId="0" borderId="0" xfId="0" applyAlignment="1">
      <alignment horizontal="right"/>
    </xf>
    <xf numFmtId="2" fontId="0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center" wrapText="1"/>
    </xf>
    <xf numFmtId="2" fontId="0" fillId="0" borderId="11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/>
    </xf>
    <xf numFmtId="2" fontId="8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2" fontId="9" fillId="0" borderId="11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2" fontId="1" fillId="0" borderId="11" xfId="0" applyNumberFormat="1" applyFont="1" applyBorder="1" applyAlignment="1">
      <alignment wrapText="1"/>
    </xf>
    <xf numFmtId="2" fontId="0" fillId="0" borderId="11" xfId="0" applyNumberFormat="1" applyBorder="1" applyAlignment="1">
      <alignment horizontal="center" wrapText="1"/>
    </xf>
    <xf numFmtId="0" fontId="0" fillId="0" borderId="11" xfId="0" applyBorder="1" applyAlignment="1">
      <alignment horizontal="left" wrapText="1"/>
    </xf>
    <xf numFmtId="0" fontId="0" fillId="0" borderId="11" xfId="0" applyFont="1" applyBorder="1" applyAlignment="1">
      <alignment/>
    </xf>
    <xf numFmtId="2" fontId="2" fillId="0" borderId="11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left" wrapText="1"/>
    </xf>
    <xf numFmtId="2" fontId="0" fillId="0" borderId="11" xfId="0" applyNumberFormat="1" applyFont="1" applyBorder="1" applyAlignment="1">
      <alignment horizontal="right" wrapText="1"/>
    </xf>
    <xf numFmtId="2" fontId="5" fillId="0" borderId="11" xfId="0" applyNumberFormat="1" applyFont="1" applyBorder="1" applyAlignment="1">
      <alignment horizontal="right"/>
    </xf>
    <xf numFmtId="2" fontId="4" fillId="0" borderId="11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0" fontId="0" fillId="0" borderId="11" xfId="0" applyBorder="1" applyAlignment="1">
      <alignment horizontal="center" wrapText="1"/>
    </xf>
    <xf numFmtId="0" fontId="1" fillId="0" borderId="11" xfId="0" applyFont="1" applyBorder="1" applyAlignment="1">
      <alignment horizontal="left" wrapText="1"/>
    </xf>
    <xf numFmtId="0" fontId="8" fillId="0" borderId="0" xfId="0" applyFont="1" applyAlignment="1">
      <alignment horizontal="right"/>
    </xf>
    <xf numFmtId="0" fontId="7" fillId="0" borderId="11" xfId="0" applyFont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1" xfId="0" applyFill="1" applyBorder="1" applyAlignment="1">
      <alignment horizontal="center"/>
    </xf>
    <xf numFmtId="0" fontId="14" fillId="0" borderId="10" xfId="0" applyFont="1" applyFill="1" applyBorder="1" applyAlignment="1">
      <alignment wrapText="1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2" fontId="8" fillId="0" borderId="11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left" wrapText="1"/>
    </xf>
    <xf numFmtId="0" fontId="4" fillId="0" borderId="11" xfId="0" applyFont="1" applyBorder="1" applyAlignment="1">
      <alignment/>
    </xf>
    <xf numFmtId="2" fontId="8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" fontId="5" fillId="0" borderId="11" xfId="0" applyNumberFormat="1" applyFont="1" applyBorder="1" applyAlignment="1">
      <alignment wrapText="1"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8" fillId="33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8" fillId="0" borderId="10" xfId="0" applyFont="1" applyBorder="1" applyAlignment="1">
      <alignment horizontal="left"/>
    </xf>
    <xf numFmtId="0" fontId="8" fillId="0" borderId="0" xfId="0" applyFont="1" applyAlignment="1">
      <alignment horizontal="left"/>
    </xf>
    <xf numFmtId="2" fontId="8" fillId="0" borderId="10" xfId="0" applyNumberFormat="1" applyFont="1" applyBorder="1" applyAlignment="1">
      <alignment wrapText="1"/>
    </xf>
    <xf numFmtId="0" fontId="0" fillId="34" borderId="10" xfId="0" applyFill="1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2" fontId="9" fillId="0" borderId="11" xfId="0" applyNumberFormat="1" applyFont="1" applyBorder="1" applyAlignment="1">
      <alignment/>
    </xf>
    <xf numFmtId="2" fontId="9" fillId="0" borderId="11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0" borderId="10" xfId="0" applyFill="1" applyBorder="1" applyAlignment="1">
      <alignment wrapText="1"/>
    </xf>
    <xf numFmtId="0" fontId="59" fillId="0" borderId="10" xfId="0" applyFont="1" applyFill="1" applyBorder="1" applyAlignment="1">
      <alignment horizontal="center" wrapText="1"/>
    </xf>
    <xf numFmtId="2" fontId="5" fillId="0" borderId="11" xfId="0" applyNumberFormat="1" applyFont="1" applyBorder="1" applyAlignment="1">
      <alignment horizontal="center" wrapText="1"/>
    </xf>
    <xf numFmtId="0" fontId="60" fillId="0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left" wrapText="1"/>
    </xf>
    <xf numFmtId="2" fontId="8" fillId="0" borderId="11" xfId="0" applyNumberFormat="1" applyFont="1" applyBorder="1" applyAlignment="1">
      <alignment horizontal="left" wrapText="1"/>
    </xf>
    <xf numFmtId="0" fontId="15" fillId="0" borderId="11" xfId="0" applyFont="1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3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ill="1" applyAlignment="1">
      <alignment/>
    </xf>
    <xf numFmtId="4" fontId="0" fillId="0" borderId="0" xfId="0" applyNumberFormat="1" applyAlignment="1">
      <alignment/>
    </xf>
    <xf numFmtId="2" fontId="0" fillId="0" borderId="11" xfId="0" applyNumberFormat="1" applyFont="1" applyFill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9" fillId="3" borderId="17" xfId="0" applyFont="1" applyFill="1" applyBorder="1" applyAlignment="1">
      <alignment horizontal="center" wrapText="1"/>
    </xf>
    <xf numFmtId="0" fontId="9" fillId="3" borderId="18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2" fontId="7" fillId="0" borderId="21" xfId="0" applyNumberFormat="1" applyFont="1" applyBorder="1" applyAlignment="1">
      <alignment horizontal="center"/>
    </xf>
    <xf numFmtId="2" fontId="7" fillId="0" borderId="19" xfId="0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4" fillId="3" borderId="17" xfId="0" applyFont="1" applyFill="1" applyBorder="1" applyAlignment="1">
      <alignment horizontal="center" wrapText="1"/>
    </xf>
    <xf numFmtId="0" fontId="4" fillId="3" borderId="18" xfId="0" applyFont="1" applyFill="1" applyBorder="1" applyAlignment="1">
      <alignment horizontal="center" wrapText="1"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8" fillId="0" borderId="0" xfId="0" applyFont="1" applyAlignment="1">
      <alignment horizontal="center"/>
    </xf>
    <xf numFmtId="0" fontId="9" fillId="0" borderId="17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18" xfId="0" applyFont="1" applyBorder="1" applyAlignment="1">
      <alignment/>
    </xf>
    <xf numFmtId="0" fontId="5" fillId="0" borderId="21" xfId="0" applyFont="1" applyBorder="1" applyAlignment="1">
      <alignment horizontal="distributed" vertical="top"/>
    </xf>
    <xf numFmtId="0" fontId="8" fillId="0" borderId="19" xfId="0" applyFont="1" applyBorder="1" applyAlignment="1">
      <alignment/>
    </xf>
    <xf numFmtId="2" fontId="8" fillId="0" borderId="11" xfId="0" applyNumberFormat="1" applyFont="1" applyBorder="1" applyAlignment="1">
      <alignment horizontal="distributed" vertical="top"/>
    </xf>
    <xf numFmtId="2" fontId="1" fillId="0" borderId="19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1" xfId="0" applyFont="1" applyBorder="1" applyAlignment="1">
      <alignment/>
    </xf>
    <xf numFmtId="0" fontId="9" fillId="0" borderId="17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/>
    </xf>
    <xf numFmtId="2" fontId="5" fillId="0" borderId="19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2" fontId="1" fillId="0" borderId="21" xfId="0" applyNumberFormat="1" applyFont="1" applyBorder="1" applyAlignment="1">
      <alignment horizontal="center"/>
    </xf>
    <xf numFmtId="0" fontId="0" fillId="0" borderId="11" xfId="0" applyFont="1" applyFill="1" applyBorder="1" applyAlignment="1">
      <alignment/>
    </xf>
    <xf numFmtId="2" fontId="2" fillId="0" borderId="11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1C1C1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styles" Target="styles.xml" /><Relationship Id="rId95" Type="http://schemas.openxmlformats.org/officeDocument/2006/relationships/sharedStrings" Target="sharedStrings.xml" /><Relationship Id="rId9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comments" Target="../comments34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comments" Target="../comments37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comments" Target="../comments38.xml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comments" Target="../comments43.xml" /><Relationship Id="rId2" Type="http://schemas.openxmlformats.org/officeDocument/2006/relationships/vmlDrawing" Target="../drawings/vmlDrawing21.vml" /><Relationship Id="rId3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comments" Target="../comments45.xml" /><Relationship Id="rId2" Type="http://schemas.openxmlformats.org/officeDocument/2006/relationships/vmlDrawing" Target="../drawings/vmlDrawing22.vml" /><Relationship Id="rId3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comments" Target="../comments48.xml" /><Relationship Id="rId2" Type="http://schemas.openxmlformats.org/officeDocument/2006/relationships/vmlDrawing" Target="../drawings/vmlDrawing23.vml" /><Relationship Id="rId3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comments" Target="../comments53.xml" /><Relationship Id="rId2" Type="http://schemas.openxmlformats.org/officeDocument/2006/relationships/vmlDrawing" Target="../drawings/vmlDrawing24.vml" /><Relationship Id="rId3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comments" Target="../comments58.xml" /><Relationship Id="rId2" Type="http://schemas.openxmlformats.org/officeDocument/2006/relationships/vmlDrawing" Target="../drawings/vmlDrawing25.vml" /><Relationship Id="rId3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comments" Target="../comments61.xml" /><Relationship Id="rId2" Type="http://schemas.openxmlformats.org/officeDocument/2006/relationships/vmlDrawing" Target="../drawings/vmlDrawing26.vml" /><Relationship Id="rId3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comments" Target="../comments63.xml" /><Relationship Id="rId2" Type="http://schemas.openxmlformats.org/officeDocument/2006/relationships/vmlDrawing" Target="../drawings/vmlDrawing27.vml" /><Relationship Id="rId3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comments" Target="../comments70.xml" /><Relationship Id="rId2" Type="http://schemas.openxmlformats.org/officeDocument/2006/relationships/vmlDrawing" Target="../drawings/vmlDrawing28.vml" /><Relationship Id="rId3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comments" Target="../comments74.xml" /><Relationship Id="rId2" Type="http://schemas.openxmlformats.org/officeDocument/2006/relationships/vmlDrawing" Target="../drawings/vmlDrawing29.vml" /><Relationship Id="rId3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comments" Target="../comments76.xml" /><Relationship Id="rId2" Type="http://schemas.openxmlformats.org/officeDocument/2006/relationships/vmlDrawing" Target="../drawings/vmlDrawing30.vml" /><Relationship Id="rId3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comments" Target="../comments77.xml" /><Relationship Id="rId2" Type="http://schemas.openxmlformats.org/officeDocument/2006/relationships/vmlDrawing" Target="../drawings/vmlDrawing31.vml" /><Relationship Id="rId3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comments" Target="../comments78.xml" /><Relationship Id="rId2" Type="http://schemas.openxmlformats.org/officeDocument/2006/relationships/vmlDrawing" Target="../drawings/vmlDrawing32.vml" /><Relationship Id="rId3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comments" Target="../comments80.xml" /><Relationship Id="rId2" Type="http://schemas.openxmlformats.org/officeDocument/2006/relationships/vmlDrawing" Target="../drawings/vmlDrawing33.vml" /><Relationship Id="rId3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comments" Target="../comments84.xml" /><Relationship Id="rId2" Type="http://schemas.openxmlformats.org/officeDocument/2006/relationships/vmlDrawing" Target="../drawings/vmlDrawing34.vml" /><Relationship Id="rId3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7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8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9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0.bin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1.bin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F28"/>
  <sheetViews>
    <sheetView zoomScalePageLayoutView="0" workbookViewId="0" topLeftCell="A1">
      <selection activeCell="D16" sqref="D16"/>
    </sheetView>
  </sheetViews>
  <sheetFormatPr defaultColWidth="11.57421875" defaultRowHeight="12.75" customHeight="1"/>
  <cols>
    <col min="1" max="1" width="20.7109375" style="0" customWidth="1"/>
    <col min="2" max="2" width="11.57421875" style="0" customWidth="1"/>
    <col min="3" max="3" width="10.7109375" style="0" customWidth="1"/>
    <col min="4" max="4" width="30.00390625" style="0" customWidth="1"/>
    <col min="5" max="5" width="12.140625" style="0" customWidth="1"/>
  </cols>
  <sheetData>
    <row r="1" spans="1:5" ht="17.25" customHeight="1">
      <c r="A1" s="124" t="s">
        <v>0</v>
      </c>
      <c r="B1" s="125"/>
      <c r="C1" s="125"/>
      <c r="D1" s="125"/>
      <c r="E1" s="126"/>
    </row>
    <row r="2" spans="1:5" ht="24.75" customHeight="1">
      <c r="A2" s="132" t="s">
        <v>281</v>
      </c>
      <c r="B2" s="132"/>
      <c r="C2" s="132"/>
      <c r="D2" s="132"/>
      <c r="E2" s="132"/>
    </row>
    <row r="3" spans="1:5" ht="27" customHeight="1">
      <c r="A3" s="127" t="s">
        <v>1</v>
      </c>
      <c r="B3" s="127"/>
      <c r="C3" s="127"/>
      <c r="D3" s="127"/>
      <c r="E3" s="127"/>
    </row>
    <row r="4" spans="1:5" ht="41.25" customHeight="1">
      <c r="A4" s="128" t="s">
        <v>139</v>
      </c>
      <c r="B4" s="128"/>
      <c r="C4" s="128"/>
      <c r="D4" s="128"/>
      <c r="E4" s="128"/>
    </row>
    <row r="5" spans="1:5" ht="37.5" customHeight="1">
      <c r="A5" s="129" t="s">
        <v>283</v>
      </c>
      <c r="B5" s="129"/>
      <c r="C5" s="42">
        <v>-55387.690000000046</v>
      </c>
      <c r="D5" s="47" t="s">
        <v>286</v>
      </c>
      <c r="E5" s="32" t="s">
        <v>285</v>
      </c>
    </row>
    <row r="6" spans="1:5" ht="27.75" customHeight="1">
      <c r="A6" s="130" t="s">
        <v>133</v>
      </c>
      <c r="B6" s="130"/>
      <c r="C6" s="130"/>
      <c r="D6" s="130" t="s">
        <v>134</v>
      </c>
      <c r="E6" s="130"/>
    </row>
    <row r="7" spans="1:5" ht="25.5" customHeight="1">
      <c r="A7" s="26" t="s">
        <v>54</v>
      </c>
      <c r="B7" s="42" t="s">
        <v>158</v>
      </c>
      <c r="C7" s="42" t="s">
        <v>159</v>
      </c>
      <c r="D7" s="42" t="s">
        <v>299</v>
      </c>
      <c r="E7" s="42" t="s">
        <v>173</v>
      </c>
    </row>
    <row r="8" spans="1:5" ht="31.5" customHeight="1">
      <c r="A8" s="40" t="s">
        <v>131</v>
      </c>
      <c r="B8" s="62">
        <v>129885.26</v>
      </c>
      <c r="C8" s="62">
        <v>150719.79</v>
      </c>
      <c r="D8" s="133" t="s">
        <v>300</v>
      </c>
      <c r="E8" s="134"/>
    </row>
    <row r="9" spans="1:5" ht="109.5" customHeight="1">
      <c r="A9" s="138"/>
      <c r="B9" s="131"/>
      <c r="C9" s="131"/>
      <c r="D9" s="136" t="s">
        <v>130</v>
      </c>
      <c r="E9" s="62">
        <v>109735.93</v>
      </c>
    </row>
    <row r="10" spans="1:5" ht="1.5" customHeight="1" hidden="1">
      <c r="A10" s="138"/>
      <c r="B10" s="131"/>
      <c r="C10" s="131"/>
      <c r="D10" s="136"/>
      <c r="E10" s="62"/>
    </row>
    <row r="11" spans="1:5" ht="19.5" customHeight="1">
      <c r="A11" s="138"/>
      <c r="B11" s="131"/>
      <c r="C11" s="131"/>
      <c r="D11" s="12" t="s">
        <v>302</v>
      </c>
      <c r="E11" s="45">
        <f>SUM(E9:E10)</f>
        <v>109735.93</v>
      </c>
    </row>
    <row r="12" spans="1:5" ht="26.25" customHeight="1">
      <c r="A12" s="138"/>
      <c r="B12" s="131"/>
      <c r="C12" s="131"/>
      <c r="D12" s="133" t="s">
        <v>301</v>
      </c>
      <c r="E12" s="134"/>
    </row>
    <row r="13" spans="1:5" ht="19.5" customHeight="1">
      <c r="A13" s="138"/>
      <c r="B13" s="131"/>
      <c r="C13" s="131"/>
      <c r="D13" s="12"/>
      <c r="E13" s="45"/>
    </row>
    <row r="14" spans="1:5" ht="19.5" customHeight="1">
      <c r="A14" s="138"/>
      <c r="B14" s="131"/>
      <c r="C14" s="131"/>
      <c r="D14" s="70" t="s">
        <v>303</v>
      </c>
      <c r="E14" s="45">
        <f>SUM(E13)</f>
        <v>0</v>
      </c>
    </row>
    <row r="15" spans="1:5" ht="24" customHeight="1">
      <c r="A15" s="138"/>
      <c r="B15" s="131"/>
      <c r="C15" s="131"/>
      <c r="D15" s="133" t="s">
        <v>304</v>
      </c>
      <c r="E15" s="134"/>
    </row>
    <row r="16" spans="1:5" ht="18.75" customHeight="1">
      <c r="A16" s="138"/>
      <c r="B16" s="131"/>
      <c r="C16" s="131"/>
      <c r="D16" s="12"/>
      <c r="E16" s="22"/>
    </row>
    <row r="17" spans="1:5" ht="18.75" customHeight="1">
      <c r="A17" s="138"/>
      <c r="B17" s="131"/>
      <c r="C17" s="131"/>
      <c r="E17" s="62"/>
    </row>
    <row r="18" spans="1:5" ht="21" customHeight="1">
      <c r="A18" s="139"/>
      <c r="B18" s="131"/>
      <c r="C18" s="131"/>
      <c r="D18" s="12" t="s">
        <v>305</v>
      </c>
      <c r="E18" s="49">
        <f>SUM(E17:E17)</f>
        <v>0</v>
      </c>
    </row>
    <row r="19" spans="1:5" ht="24" customHeight="1">
      <c r="A19" s="54" t="s">
        <v>2</v>
      </c>
      <c r="B19" s="41">
        <f>SUM(B8)</f>
        <v>129885.26</v>
      </c>
      <c r="C19" s="41">
        <f>SUM(C8)</f>
        <v>150719.79</v>
      </c>
      <c r="D19" s="26" t="s">
        <v>138</v>
      </c>
      <c r="E19" s="33">
        <f>SUM(E11+E14+E18)</f>
        <v>109735.93</v>
      </c>
    </row>
    <row r="20" spans="1:6" ht="22.5" customHeight="1">
      <c r="A20" s="137" t="s">
        <v>306</v>
      </c>
      <c r="B20" s="137"/>
      <c r="C20" s="137"/>
      <c r="D20" s="137"/>
      <c r="E20" s="50">
        <f>SUM(C5+C8-E19)</f>
        <v>-14403.83000000003</v>
      </c>
      <c r="F20" s="35"/>
    </row>
    <row r="28" spans="1:2" ht="12.75" customHeight="1">
      <c r="A28" s="135"/>
      <c r="B28" s="135"/>
    </row>
  </sheetData>
  <sheetProtection selectLockedCells="1" selectUnlockedCells="1"/>
  <mergeCells count="16">
    <mergeCell ref="A28:B28"/>
    <mergeCell ref="D9:D10"/>
    <mergeCell ref="D15:E15"/>
    <mergeCell ref="A20:D20"/>
    <mergeCell ref="A9:A18"/>
    <mergeCell ref="D12:E12"/>
    <mergeCell ref="A1:E1"/>
    <mergeCell ref="A3:E3"/>
    <mergeCell ref="A4:E4"/>
    <mergeCell ref="A5:B5"/>
    <mergeCell ref="A6:C6"/>
    <mergeCell ref="B9:B18"/>
    <mergeCell ref="C9:C18"/>
    <mergeCell ref="A2:E2"/>
    <mergeCell ref="D6:E6"/>
    <mergeCell ref="D8:E8"/>
  </mergeCells>
  <printOptions/>
  <pageMargins left="0.7875" right="0.7875" top="1.0527777777777778" bottom="1.0527777777777778" header="0.7875" footer="0.7875"/>
  <pageSetup horizontalDpi="300" verticalDpi="300" orientation="portrait" paperSize="9" scale="9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H28"/>
  <sheetViews>
    <sheetView zoomScalePageLayoutView="0" workbookViewId="0" topLeftCell="A4">
      <selection activeCell="F18" sqref="F18:F19"/>
    </sheetView>
  </sheetViews>
  <sheetFormatPr defaultColWidth="11.57421875" defaultRowHeight="12.75" customHeight="1"/>
  <cols>
    <col min="1" max="1" width="26.00390625" style="0" customWidth="1"/>
    <col min="2" max="2" width="11.57421875" style="0" customWidth="1"/>
    <col min="3" max="3" width="10.7109375" style="0" customWidth="1"/>
    <col min="4" max="4" width="28.140625" style="0" customWidth="1"/>
    <col min="5" max="5" width="11.28125" style="0" customWidth="1"/>
  </cols>
  <sheetData>
    <row r="1" spans="1:5" ht="17.25" customHeight="1">
      <c r="A1" s="124" t="s">
        <v>147</v>
      </c>
      <c r="B1" s="125"/>
      <c r="C1" s="125"/>
      <c r="D1" s="125"/>
      <c r="E1" s="126"/>
    </row>
    <row r="2" spans="1:5" ht="24.75" customHeight="1">
      <c r="A2" s="132" t="s">
        <v>281</v>
      </c>
      <c r="B2" s="132"/>
      <c r="C2" s="132"/>
      <c r="D2" s="132"/>
      <c r="E2" s="132"/>
    </row>
    <row r="3" spans="1:5" ht="27" customHeight="1">
      <c r="A3" s="127" t="s">
        <v>148</v>
      </c>
      <c r="B3" s="127"/>
      <c r="C3" s="127"/>
      <c r="D3" s="127"/>
      <c r="E3" s="127"/>
    </row>
    <row r="4" spans="1:5" ht="41.25" customHeight="1">
      <c r="A4" s="128" t="s">
        <v>265</v>
      </c>
      <c r="B4" s="128"/>
      <c r="C4" s="128"/>
      <c r="D4" s="128"/>
      <c r="E4" s="128"/>
    </row>
    <row r="5" spans="1:5" ht="37.5" customHeight="1">
      <c r="A5" s="129" t="s">
        <v>283</v>
      </c>
      <c r="B5" s="129"/>
      <c r="C5" s="25">
        <v>477902.72999999986</v>
      </c>
      <c r="D5" s="47" t="s">
        <v>286</v>
      </c>
      <c r="E5" s="32" t="s">
        <v>295</v>
      </c>
    </row>
    <row r="6" spans="1:5" ht="27.75" customHeight="1">
      <c r="A6" s="130" t="s">
        <v>133</v>
      </c>
      <c r="B6" s="130"/>
      <c r="C6" s="130"/>
      <c r="D6" s="130" t="s">
        <v>134</v>
      </c>
      <c r="E6" s="130"/>
    </row>
    <row r="7" spans="1:5" ht="25.5" customHeight="1">
      <c r="A7" s="26" t="s">
        <v>54</v>
      </c>
      <c r="B7" s="42" t="s">
        <v>158</v>
      </c>
      <c r="C7" s="42" t="s">
        <v>159</v>
      </c>
      <c r="D7" s="42" t="s">
        <v>299</v>
      </c>
      <c r="E7" s="34" t="s">
        <v>135</v>
      </c>
    </row>
    <row r="8" spans="1:5" ht="29.25" customHeight="1">
      <c r="A8" s="40" t="s">
        <v>131</v>
      </c>
      <c r="B8" s="62">
        <v>543678</v>
      </c>
      <c r="C8" s="62">
        <v>545495.13</v>
      </c>
      <c r="D8" s="133" t="s">
        <v>300</v>
      </c>
      <c r="E8" s="134"/>
    </row>
    <row r="9" spans="1:5" ht="115.5" customHeight="1">
      <c r="A9" s="138"/>
      <c r="B9" s="131"/>
      <c r="C9" s="131"/>
      <c r="D9" s="81" t="s">
        <v>130</v>
      </c>
      <c r="E9" s="77">
        <v>431095.46</v>
      </c>
    </row>
    <row r="10" spans="1:8" ht="26.25" customHeight="1">
      <c r="A10" s="138"/>
      <c r="B10" s="131"/>
      <c r="C10" s="131"/>
      <c r="D10" s="12" t="s">
        <v>302</v>
      </c>
      <c r="E10" s="45">
        <f>SUM(E9:E9)</f>
        <v>431095.46</v>
      </c>
      <c r="H10" s="59"/>
    </row>
    <row r="11" spans="1:5" ht="24" customHeight="1">
      <c r="A11" s="138"/>
      <c r="B11" s="131"/>
      <c r="C11" s="131"/>
      <c r="D11" s="133" t="s">
        <v>301</v>
      </c>
      <c r="E11" s="134"/>
    </row>
    <row r="12" spans="1:5" ht="23.25" customHeight="1">
      <c r="A12" s="138"/>
      <c r="B12" s="131"/>
      <c r="C12" s="131"/>
      <c r="D12" s="72" t="s">
        <v>381</v>
      </c>
      <c r="E12" s="77">
        <v>28505</v>
      </c>
    </row>
    <row r="13" spans="1:5" ht="23.25" customHeight="1">
      <c r="A13" s="138"/>
      <c r="B13" s="131"/>
      <c r="C13" s="131"/>
      <c r="D13" s="70" t="s">
        <v>303</v>
      </c>
      <c r="E13" s="45">
        <f>SUM(E12)</f>
        <v>28505</v>
      </c>
    </row>
    <row r="14" spans="1:5" ht="23.25" customHeight="1">
      <c r="A14" s="138"/>
      <c r="B14" s="131"/>
      <c r="C14" s="131"/>
      <c r="D14" s="133" t="s">
        <v>304</v>
      </c>
      <c r="E14" s="134"/>
    </row>
    <row r="15" spans="1:5" ht="20.25" customHeight="1">
      <c r="A15" s="138"/>
      <c r="B15" s="131"/>
      <c r="C15" s="131"/>
      <c r="D15" s="72" t="s">
        <v>370</v>
      </c>
      <c r="E15" s="77">
        <v>176040</v>
      </c>
    </row>
    <row r="16" spans="1:5" ht="20.25" customHeight="1">
      <c r="A16" s="138"/>
      <c r="B16" s="131"/>
      <c r="C16" s="131"/>
      <c r="D16" s="72"/>
      <c r="E16" s="77"/>
    </row>
    <row r="17" spans="1:5" ht="25.5" customHeight="1">
      <c r="A17" s="139"/>
      <c r="B17" s="131"/>
      <c r="C17" s="131"/>
      <c r="D17" s="12" t="s">
        <v>305</v>
      </c>
      <c r="E17" s="45">
        <f>SUM(E15:E16)</f>
        <v>176040</v>
      </c>
    </row>
    <row r="18" spans="1:6" ht="24" customHeight="1">
      <c r="A18" s="28" t="s">
        <v>2</v>
      </c>
      <c r="B18" s="41">
        <f>SUM(B8)</f>
        <v>543678</v>
      </c>
      <c r="C18" s="41">
        <f>SUM(C8)</f>
        <v>545495.13</v>
      </c>
      <c r="D18" s="26" t="s">
        <v>138</v>
      </c>
      <c r="E18" s="27">
        <f>SUM(E10+E13+E17)</f>
        <v>635640.46</v>
      </c>
      <c r="F18" s="35"/>
    </row>
    <row r="19" spans="1:6" ht="22.5" customHeight="1">
      <c r="A19" s="137" t="s">
        <v>306</v>
      </c>
      <c r="B19" s="137"/>
      <c r="C19" s="137"/>
      <c r="D19" s="137"/>
      <c r="E19" s="46">
        <f>SUM(C5+C8-E18)</f>
        <v>387757.3999999999</v>
      </c>
      <c r="F19" s="35"/>
    </row>
    <row r="28" spans="1:2" ht="12.75" customHeight="1">
      <c r="A28" s="135"/>
      <c r="B28" s="135"/>
    </row>
  </sheetData>
  <sheetProtection selectLockedCells="1" selectUnlockedCells="1"/>
  <mergeCells count="15">
    <mergeCell ref="A9:A17"/>
    <mergeCell ref="B9:B17"/>
    <mergeCell ref="C9:C17"/>
    <mergeCell ref="D11:E11"/>
    <mergeCell ref="D14:E14"/>
    <mergeCell ref="A28:B28"/>
    <mergeCell ref="A1:E1"/>
    <mergeCell ref="A3:E3"/>
    <mergeCell ref="A4:E4"/>
    <mergeCell ref="A5:B5"/>
    <mergeCell ref="A6:C6"/>
    <mergeCell ref="A19:D19"/>
    <mergeCell ref="A2:E2"/>
    <mergeCell ref="D6:E6"/>
    <mergeCell ref="D8:E8"/>
  </mergeCells>
  <printOptions/>
  <pageMargins left="0.7875" right="0.7875" top="1.0527777777777778" bottom="1.0527777777777778" header="0.7875" footer="0.7875"/>
  <pageSetup horizontalDpi="300" verticalDpi="300" orientation="portrait" paperSize="9" scale="97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H26"/>
  <sheetViews>
    <sheetView zoomScalePageLayoutView="0" workbookViewId="0" topLeftCell="A4">
      <selection activeCell="F17" sqref="F17:F21"/>
    </sheetView>
  </sheetViews>
  <sheetFormatPr defaultColWidth="11.57421875" defaultRowHeight="12.75" customHeight="1"/>
  <cols>
    <col min="1" max="1" width="24.140625" style="0" customWidth="1"/>
    <col min="2" max="2" width="11.57421875" style="0" customWidth="1"/>
    <col min="3" max="3" width="10.7109375" style="0" customWidth="1"/>
    <col min="4" max="4" width="30.00390625" style="0" customWidth="1"/>
    <col min="5" max="5" width="10.421875" style="0" customWidth="1"/>
  </cols>
  <sheetData>
    <row r="1" spans="1:5" ht="17.25" customHeight="1">
      <c r="A1" s="124" t="s">
        <v>15</v>
      </c>
      <c r="B1" s="125"/>
      <c r="C1" s="125"/>
      <c r="D1" s="125"/>
      <c r="E1" s="126"/>
    </row>
    <row r="2" spans="1:5" ht="24.75" customHeight="1">
      <c r="A2" s="132" t="s">
        <v>281</v>
      </c>
      <c r="B2" s="132"/>
      <c r="C2" s="132"/>
      <c r="D2" s="132"/>
      <c r="E2" s="132"/>
    </row>
    <row r="3" spans="1:5" ht="27" customHeight="1">
      <c r="A3" s="127" t="s">
        <v>149</v>
      </c>
      <c r="B3" s="127"/>
      <c r="C3" s="127"/>
      <c r="D3" s="127"/>
      <c r="E3" s="127"/>
    </row>
    <row r="4" spans="1:5" ht="41.25" customHeight="1">
      <c r="A4" s="128" t="s">
        <v>150</v>
      </c>
      <c r="B4" s="128"/>
      <c r="C4" s="128"/>
      <c r="D4" s="128"/>
      <c r="E4" s="128"/>
    </row>
    <row r="5" spans="1:5" ht="37.5" customHeight="1">
      <c r="A5" s="129" t="s">
        <v>283</v>
      </c>
      <c r="B5" s="129"/>
      <c r="C5" s="25">
        <v>-186681.27000000002</v>
      </c>
      <c r="D5" s="47" t="s">
        <v>286</v>
      </c>
      <c r="E5" s="30" t="s">
        <v>297</v>
      </c>
    </row>
    <row r="6" spans="1:5" ht="27.75" customHeight="1">
      <c r="A6" s="130" t="s">
        <v>133</v>
      </c>
      <c r="B6" s="130"/>
      <c r="C6" s="130"/>
      <c r="D6" s="130" t="s">
        <v>134</v>
      </c>
      <c r="E6" s="130"/>
    </row>
    <row r="7" spans="1:5" ht="25.5" customHeight="1">
      <c r="A7" s="26" t="s">
        <v>54</v>
      </c>
      <c r="B7" s="42" t="s">
        <v>158</v>
      </c>
      <c r="C7" s="42" t="s">
        <v>159</v>
      </c>
      <c r="D7" s="42" t="s">
        <v>299</v>
      </c>
      <c r="E7" s="34" t="s">
        <v>135</v>
      </c>
    </row>
    <row r="8" spans="1:5" ht="29.25" customHeight="1">
      <c r="A8" s="40" t="s">
        <v>131</v>
      </c>
      <c r="B8" s="62">
        <v>74814.32</v>
      </c>
      <c r="C8" s="62">
        <v>72254.02</v>
      </c>
      <c r="D8" s="133" t="s">
        <v>300</v>
      </c>
      <c r="E8" s="134"/>
    </row>
    <row r="9" spans="1:5" ht="108" customHeight="1">
      <c r="A9" s="138"/>
      <c r="B9" s="131"/>
      <c r="C9" s="131"/>
      <c r="D9" s="81" t="s">
        <v>130</v>
      </c>
      <c r="E9" s="77">
        <v>77131.34</v>
      </c>
    </row>
    <row r="10" spans="1:8" ht="26.25" customHeight="1">
      <c r="A10" s="138"/>
      <c r="B10" s="131"/>
      <c r="C10" s="131"/>
      <c r="D10" s="12" t="s">
        <v>302</v>
      </c>
      <c r="E10" s="45">
        <f>SUM(E9:E9)</f>
        <v>77131.34</v>
      </c>
      <c r="H10" s="59"/>
    </row>
    <row r="11" spans="1:5" ht="24" customHeight="1">
      <c r="A11" s="138"/>
      <c r="B11" s="131"/>
      <c r="C11" s="131"/>
      <c r="D11" s="133" t="s">
        <v>301</v>
      </c>
      <c r="E11" s="134"/>
    </row>
    <row r="12" spans="1:5" ht="23.25" customHeight="1">
      <c r="A12" s="138"/>
      <c r="B12" s="131"/>
      <c r="C12" s="131"/>
      <c r="D12" s="73"/>
      <c r="E12" s="74"/>
    </row>
    <row r="13" spans="1:5" ht="23.25" customHeight="1">
      <c r="A13" s="138"/>
      <c r="B13" s="131"/>
      <c r="C13" s="131"/>
      <c r="D13" s="70" t="s">
        <v>303</v>
      </c>
      <c r="E13" s="45">
        <f>SUM(E12)</f>
        <v>0</v>
      </c>
    </row>
    <row r="14" spans="1:5" ht="23.25" customHeight="1">
      <c r="A14" s="138"/>
      <c r="B14" s="131"/>
      <c r="C14" s="131"/>
      <c r="D14" s="133" t="s">
        <v>304</v>
      </c>
      <c r="E14" s="134"/>
    </row>
    <row r="15" spans="1:5" ht="28.5" customHeight="1">
      <c r="A15" s="138"/>
      <c r="B15" s="131"/>
      <c r="C15" s="131"/>
      <c r="D15" s="72" t="s">
        <v>383</v>
      </c>
      <c r="E15" s="77">
        <v>39210</v>
      </c>
    </row>
    <row r="16" spans="1:5" ht="20.25" customHeight="1">
      <c r="A16" s="138"/>
      <c r="B16" s="131"/>
      <c r="C16" s="131"/>
      <c r="D16" s="73" t="s">
        <v>382</v>
      </c>
      <c r="E16" s="80">
        <v>31000</v>
      </c>
    </row>
    <row r="17" spans="1:5" ht="25.5" customHeight="1">
      <c r="A17" s="139"/>
      <c r="B17" s="131"/>
      <c r="C17" s="131"/>
      <c r="D17" s="12" t="s">
        <v>305</v>
      </c>
      <c r="E17" s="45">
        <f>SUM(E15:E16)</f>
        <v>70210</v>
      </c>
    </row>
    <row r="18" spans="1:6" ht="24" customHeight="1">
      <c r="A18" s="28" t="s">
        <v>2</v>
      </c>
      <c r="B18" s="41">
        <f>SUM(B8)</f>
        <v>74814.32</v>
      </c>
      <c r="C18" s="41">
        <f>SUM(C8)</f>
        <v>72254.02</v>
      </c>
      <c r="D18" s="26" t="s">
        <v>138</v>
      </c>
      <c r="E18" s="27">
        <f>SUM(E10+E13+E17)</f>
        <v>147341.34</v>
      </c>
      <c r="F18" s="35"/>
    </row>
    <row r="19" spans="1:6" ht="22.5" customHeight="1">
      <c r="A19" s="137" t="s">
        <v>306</v>
      </c>
      <c r="B19" s="137"/>
      <c r="C19" s="137"/>
      <c r="D19" s="137"/>
      <c r="E19" s="46">
        <f>SUM(C5+C8-E18)</f>
        <v>-261768.59000000003</v>
      </c>
      <c r="F19" s="35"/>
    </row>
    <row r="26" spans="1:2" ht="12.75" customHeight="1">
      <c r="A26" s="135"/>
      <c r="B26" s="135"/>
    </row>
  </sheetData>
  <sheetProtection selectLockedCells="1" selectUnlockedCells="1"/>
  <mergeCells count="15">
    <mergeCell ref="D8:E8"/>
    <mergeCell ref="A9:A17"/>
    <mergeCell ref="B9:B17"/>
    <mergeCell ref="C9:C17"/>
    <mergeCell ref="D11:E11"/>
    <mergeCell ref="A26:B26"/>
    <mergeCell ref="A19:D19"/>
    <mergeCell ref="A1:E1"/>
    <mergeCell ref="A3:E3"/>
    <mergeCell ref="A4:E4"/>
    <mergeCell ref="A5:B5"/>
    <mergeCell ref="A6:C6"/>
    <mergeCell ref="D14:E14"/>
    <mergeCell ref="A2:E2"/>
    <mergeCell ref="D6:E6"/>
  </mergeCells>
  <printOptions/>
  <pageMargins left="0.7875" right="0.7875" top="1.0527777777777778" bottom="1.0527777777777778" header="0.7875" footer="0.7875"/>
  <pageSetup horizontalDpi="300" verticalDpi="300" orientation="portrait" paperSize="9" scale="9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H25"/>
  <sheetViews>
    <sheetView zoomScalePageLayoutView="0" workbookViewId="0" topLeftCell="A4">
      <selection activeCell="F17" sqref="F17:F19"/>
    </sheetView>
  </sheetViews>
  <sheetFormatPr defaultColWidth="11.57421875" defaultRowHeight="12.75" customHeight="1"/>
  <cols>
    <col min="1" max="1" width="22.57421875" style="0" customWidth="1"/>
    <col min="2" max="2" width="11.57421875" style="0" customWidth="1"/>
    <col min="3" max="3" width="10.7109375" style="0" customWidth="1"/>
    <col min="4" max="4" width="30.00390625" style="0" customWidth="1"/>
    <col min="5" max="5" width="10.421875" style="0" customWidth="1"/>
  </cols>
  <sheetData>
    <row r="1" spans="1:5" ht="17.25" customHeight="1">
      <c r="A1" s="124" t="s">
        <v>16</v>
      </c>
      <c r="B1" s="125"/>
      <c r="C1" s="125"/>
      <c r="D1" s="125"/>
      <c r="E1" s="126"/>
    </row>
    <row r="2" spans="1:5" ht="24.75" customHeight="1">
      <c r="A2" s="132" t="s">
        <v>281</v>
      </c>
      <c r="B2" s="132"/>
      <c r="C2" s="132"/>
      <c r="D2" s="132"/>
      <c r="E2" s="132"/>
    </row>
    <row r="3" spans="1:5" ht="27" customHeight="1">
      <c r="A3" s="127" t="s">
        <v>151</v>
      </c>
      <c r="B3" s="127"/>
      <c r="C3" s="127"/>
      <c r="D3" s="127"/>
      <c r="E3" s="127"/>
    </row>
    <row r="4" spans="1:5" ht="41.25" customHeight="1">
      <c r="A4" s="128" t="s">
        <v>152</v>
      </c>
      <c r="B4" s="128"/>
      <c r="C4" s="128"/>
      <c r="D4" s="128"/>
      <c r="E4" s="128"/>
    </row>
    <row r="5" spans="1:5" ht="37.5" customHeight="1">
      <c r="A5" s="129" t="s">
        <v>283</v>
      </c>
      <c r="B5" s="129"/>
      <c r="C5" s="27">
        <v>-67735.56000000003</v>
      </c>
      <c r="D5" s="47" t="s">
        <v>286</v>
      </c>
      <c r="E5" s="30" t="s">
        <v>298</v>
      </c>
    </row>
    <row r="6" spans="1:5" ht="27.75" customHeight="1">
      <c r="A6" s="130" t="s">
        <v>133</v>
      </c>
      <c r="B6" s="130"/>
      <c r="C6" s="130"/>
      <c r="D6" s="130" t="s">
        <v>134</v>
      </c>
      <c r="E6" s="130"/>
    </row>
    <row r="7" spans="1:5" ht="25.5" customHeight="1">
      <c r="A7" s="26" t="s">
        <v>54</v>
      </c>
      <c r="B7" s="42" t="s">
        <v>158</v>
      </c>
      <c r="C7" s="42" t="s">
        <v>159</v>
      </c>
      <c r="D7" s="42" t="s">
        <v>299</v>
      </c>
      <c r="E7" s="34" t="s">
        <v>135</v>
      </c>
    </row>
    <row r="8" spans="1:5" ht="29.25" customHeight="1">
      <c r="A8" s="40" t="s">
        <v>131</v>
      </c>
      <c r="B8" s="62">
        <v>51442.12</v>
      </c>
      <c r="C8" s="62">
        <v>48198.32</v>
      </c>
      <c r="D8" s="133" t="s">
        <v>300</v>
      </c>
      <c r="E8" s="134"/>
    </row>
    <row r="9" spans="1:5" ht="107.25" customHeight="1">
      <c r="A9" s="138"/>
      <c r="B9" s="131"/>
      <c r="C9" s="131"/>
      <c r="D9" s="81" t="s">
        <v>130</v>
      </c>
      <c r="E9" s="77">
        <f>52930.63-23797</f>
        <v>29133.629999999997</v>
      </c>
    </row>
    <row r="10" spans="1:8" ht="26.25" customHeight="1">
      <c r="A10" s="138"/>
      <c r="B10" s="131"/>
      <c r="C10" s="131"/>
      <c r="D10" s="12" t="s">
        <v>302</v>
      </c>
      <c r="E10" s="45">
        <f>SUM(E9:E9)</f>
        <v>29133.629999999997</v>
      </c>
      <c r="H10" s="59"/>
    </row>
    <row r="11" spans="1:5" ht="24" customHeight="1">
      <c r="A11" s="138"/>
      <c r="B11" s="131"/>
      <c r="C11" s="131"/>
      <c r="D11" s="133" t="s">
        <v>301</v>
      </c>
      <c r="E11" s="134"/>
    </row>
    <row r="12" spans="1:5" ht="23.25" customHeight="1">
      <c r="A12" s="138"/>
      <c r="B12" s="131"/>
      <c r="C12" s="131"/>
      <c r="D12" s="72" t="s">
        <v>393</v>
      </c>
      <c r="E12" s="77">
        <v>14572</v>
      </c>
    </row>
    <row r="13" spans="1:5" ht="23.25" customHeight="1">
      <c r="A13" s="138"/>
      <c r="B13" s="131"/>
      <c r="C13" s="131"/>
      <c r="D13" s="70" t="s">
        <v>303</v>
      </c>
      <c r="E13" s="45">
        <f>SUM(E12)</f>
        <v>14572</v>
      </c>
    </row>
    <row r="14" spans="1:5" ht="23.25" customHeight="1">
      <c r="A14" s="138"/>
      <c r="B14" s="131"/>
      <c r="C14" s="131"/>
      <c r="D14" s="133" t="s">
        <v>304</v>
      </c>
      <c r="E14" s="134"/>
    </row>
    <row r="15" spans="1:5" ht="20.25" customHeight="1">
      <c r="A15" s="138"/>
      <c r="B15" s="131"/>
      <c r="C15" s="131"/>
      <c r="D15" s="72" t="s">
        <v>394</v>
      </c>
      <c r="E15" s="77">
        <v>112515</v>
      </c>
    </row>
    <row r="16" spans="1:5" ht="25.5" customHeight="1">
      <c r="A16" s="139"/>
      <c r="B16" s="131"/>
      <c r="C16" s="131"/>
      <c r="D16" s="12" t="s">
        <v>305</v>
      </c>
      <c r="E16" s="45">
        <f>SUM(E15:E15)</f>
        <v>112515</v>
      </c>
    </row>
    <row r="17" spans="1:6" ht="24" customHeight="1">
      <c r="A17" s="28" t="s">
        <v>2</v>
      </c>
      <c r="B17" s="41">
        <f>SUM(B8)</f>
        <v>51442.12</v>
      </c>
      <c r="C17" s="41">
        <f>SUM(C8)</f>
        <v>48198.32</v>
      </c>
      <c r="D17" s="26" t="s">
        <v>138</v>
      </c>
      <c r="E17" s="27">
        <f>SUM(E10+E13+E16)</f>
        <v>156220.63</v>
      </c>
      <c r="F17" s="35"/>
    </row>
    <row r="18" spans="1:6" ht="22.5" customHeight="1">
      <c r="A18" s="137" t="s">
        <v>306</v>
      </c>
      <c r="B18" s="137"/>
      <c r="C18" s="137"/>
      <c r="D18" s="137"/>
      <c r="E18" s="46">
        <f>SUM(C5+C8-E17)</f>
        <v>-175757.87000000002</v>
      </c>
      <c r="F18" s="35"/>
    </row>
    <row r="25" spans="1:2" ht="12.75" customHeight="1">
      <c r="A25" s="135"/>
      <c r="B25" s="135"/>
    </row>
  </sheetData>
  <sheetProtection selectLockedCells="1" selectUnlockedCells="1"/>
  <mergeCells count="15">
    <mergeCell ref="D8:E8"/>
    <mergeCell ref="A9:A16"/>
    <mergeCell ref="B9:B16"/>
    <mergeCell ref="C9:C16"/>
    <mergeCell ref="D11:E11"/>
    <mergeCell ref="A25:B25"/>
    <mergeCell ref="A18:D18"/>
    <mergeCell ref="A1:E1"/>
    <mergeCell ref="A3:E3"/>
    <mergeCell ref="A4:E4"/>
    <mergeCell ref="A5:B5"/>
    <mergeCell ref="A6:C6"/>
    <mergeCell ref="D14:E14"/>
    <mergeCell ref="A2:E2"/>
    <mergeCell ref="D6:E6"/>
  </mergeCells>
  <printOptions/>
  <pageMargins left="0.7875" right="0.7875" top="1.0527777777777778" bottom="1.0527777777777778" header="0.7875" footer="0.7875"/>
  <pageSetup horizontalDpi="300" verticalDpi="300" orientation="portrait" paperSize="9" scale="99" r:id="rId3"/>
  <headerFooter alignWithMargins="0">
    <oddHeader>&amp;C&amp;"Times New Roman,Обычный"&amp;12&amp;A</oddHeader>
    <oddFooter>&amp;C&amp;"Times New Roman,Обычный"&amp;12Страница &amp;P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H27"/>
  <sheetViews>
    <sheetView zoomScalePageLayoutView="0" workbookViewId="0" topLeftCell="A4">
      <selection activeCell="G18" sqref="F18:G21"/>
    </sheetView>
  </sheetViews>
  <sheetFormatPr defaultColWidth="11.57421875" defaultRowHeight="12.75" customHeight="1"/>
  <cols>
    <col min="1" max="1" width="21.8515625" style="0" customWidth="1"/>
    <col min="2" max="2" width="11.57421875" style="0" customWidth="1"/>
    <col min="3" max="3" width="10.7109375" style="0" customWidth="1"/>
    <col min="4" max="4" width="30.00390625" style="0" customWidth="1"/>
    <col min="5" max="5" width="11.140625" style="0" customWidth="1"/>
  </cols>
  <sheetData>
    <row r="1" spans="1:5" ht="17.25" customHeight="1">
      <c r="A1" s="124" t="s">
        <v>17</v>
      </c>
      <c r="B1" s="125"/>
      <c r="C1" s="125"/>
      <c r="D1" s="125"/>
      <c r="E1" s="126"/>
    </row>
    <row r="2" spans="1:5" ht="24.75" customHeight="1">
      <c r="A2" s="132" t="s">
        <v>281</v>
      </c>
      <c r="B2" s="132"/>
      <c r="C2" s="132"/>
      <c r="D2" s="132"/>
      <c r="E2" s="132"/>
    </row>
    <row r="3" spans="1:5" ht="27" customHeight="1">
      <c r="A3" s="127" t="s">
        <v>153</v>
      </c>
      <c r="B3" s="127"/>
      <c r="C3" s="127"/>
      <c r="D3" s="127"/>
      <c r="E3" s="127"/>
    </row>
    <row r="4" spans="1:5" ht="41.25" customHeight="1">
      <c r="A4" s="128" t="s">
        <v>154</v>
      </c>
      <c r="B4" s="128"/>
      <c r="C4" s="128"/>
      <c r="D4" s="128"/>
      <c r="E4" s="128"/>
    </row>
    <row r="5" spans="1:5" ht="37.5" customHeight="1">
      <c r="A5" s="129" t="s">
        <v>283</v>
      </c>
      <c r="B5" s="129"/>
      <c r="C5" s="27">
        <v>57197.09999999998</v>
      </c>
      <c r="D5" s="47" t="s">
        <v>286</v>
      </c>
      <c r="E5" s="30" t="s">
        <v>486</v>
      </c>
    </row>
    <row r="6" spans="1:5" ht="27.75" customHeight="1">
      <c r="A6" s="130" t="s">
        <v>133</v>
      </c>
      <c r="B6" s="130"/>
      <c r="C6" s="130"/>
      <c r="D6" s="130" t="s">
        <v>134</v>
      </c>
      <c r="E6" s="130"/>
    </row>
    <row r="7" spans="1:5" ht="25.5" customHeight="1">
      <c r="A7" s="26" t="s">
        <v>54</v>
      </c>
      <c r="B7" s="42" t="s">
        <v>158</v>
      </c>
      <c r="C7" s="42" t="s">
        <v>159</v>
      </c>
      <c r="D7" s="42" t="s">
        <v>299</v>
      </c>
      <c r="E7" s="34" t="s">
        <v>135</v>
      </c>
    </row>
    <row r="8" spans="1:5" ht="29.25" customHeight="1">
      <c r="A8" s="40" t="s">
        <v>131</v>
      </c>
      <c r="B8" s="62">
        <v>196256.61</v>
      </c>
      <c r="C8" s="62">
        <v>194649.77</v>
      </c>
      <c r="D8" s="133" t="s">
        <v>300</v>
      </c>
      <c r="E8" s="134"/>
    </row>
    <row r="9" spans="1:7" ht="106.5" customHeight="1">
      <c r="A9" s="138"/>
      <c r="B9" s="131"/>
      <c r="C9" s="131"/>
      <c r="D9" s="81" t="s">
        <v>130</v>
      </c>
      <c r="E9" s="77">
        <v>142182.89</v>
      </c>
      <c r="G9" t="s">
        <v>395</v>
      </c>
    </row>
    <row r="10" spans="1:8" ht="26.25" customHeight="1">
      <c r="A10" s="138"/>
      <c r="B10" s="131"/>
      <c r="C10" s="131"/>
      <c r="D10" s="12" t="s">
        <v>302</v>
      </c>
      <c r="E10" s="45">
        <f>SUM(E9:E9)</f>
        <v>142182.89</v>
      </c>
      <c r="H10" s="59"/>
    </row>
    <row r="11" spans="1:5" ht="24" customHeight="1">
      <c r="A11" s="138"/>
      <c r="B11" s="131"/>
      <c r="C11" s="131"/>
      <c r="D11" s="133" t="s">
        <v>301</v>
      </c>
      <c r="E11" s="134"/>
    </row>
    <row r="12" spans="1:5" ht="23.25" customHeight="1">
      <c r="A12" s="138"/>
      <c r="B12" s="131"/>
      <c r="C12" s="131"/>
      <c r="D12" s="57"/>
      <c r="E12" s="57"/>
    </row>
    <row r="13" spans="1:5" ht="23.25" customHeight="1">
      <c r="A13" s="138"/>
      <c r="B13" s="131"/>
      <c r="C13" s="131"/>
      <c r="D13" s="70" t="s">
        <v>303</v>
      </c>
      <c r="E13" s="45">
        <f>SUM(E12)</f>
        <v>0</v>
      </c>
    </row>
    <row r="14" spans="1:5" ht="23.25" customHeight="1">
      <c r="A14" s="138"/>
      <c r="B14" s="131"/>
      <c r="C14" s="131"/>
      <c r="D14" s="133" t="s">
        <v>304</v>
      </c>
      <c r="E14" s="134"/>
    </row>
    <row r="15" spans="1:5" ht="21.75" customHeight="1">
      <c r="A15" s="138"/>
      <c r="B15" s="131"/>
      <c r="C15" s="131"/>
      <c r="D15" s="57" t="s">
        <v>390</v>
      </c>
      <c r="E15" s="58">
        <v>138594</v>
      </c>
    </row>
    <row r="16" spans="1:5" ht="20.25" customHeight="1">
      <c r="A16" s="138"/>
      <c r="B16" s="131"/>
      <c r="C16" s="131"/>
      <c r="D16" s="56"/>
      <c r="E16" s="62"/>
    </row>
    <row r="17" spans="1:5" ht="25.5" customHeight="1">
      <c r="A17" s="139"/>
      <c r="B17" s="131"/>
      <c r="C17" s="131"/>
      <c r="D17" s="12" t="s">
        <v>305</v>
      </c>
      <c r="E17" s="45">
        <f>SUM(E15:E16)</f>
        <v>138594</v>
      </c>
    </row>
    <row r="18" spans="1:6" ht="24" customHeight="1">
      <c r="A18" s="28" t="s">
        <v>2</v>
      </c>
      <c r="B18" s="41">
        <f>SUM(B8)</f>
        <v>196256.61</v>
      </c>
      <c r="C18" s="41">
        <f>SUM(C8)</f>
        <v>194649.77</v>
      </c>
      <c r="D18" s="26" t="s">
        <v>138</v>
      </c>
      <c r="E18" s="27">
        <f>SUM(E10+E13+E17)</f>
        <v>280776.89</v>
      </c>
      <c r="F18" s="35"/>
    </row>
    <row r="19" spans="1:6" ht="22.5" customHeight="1">
      <c r="A19" s="137" t="s">
        <v>306</v>
      </c>
      <c r="B19" s="137"/>
      <c r="C19" s="137"/>
      <c r="D19" s="137"/>
      <c r="E19" s="46">
        <f>SUM(C5+C8-E18)</f>
        <v>-28930.020000000048</v>
      </c>
      <c r="F19" s="35"/>
    </row>
    <row r="27" spans="1:2" ht="12.75" customHeight="1">
      <c r="A27" s="135"/>
      <c r="B27" s="135"/>
    </row>
  </sheetData>
  <sheetProtection selectLockedCells="1" selectUnlockedCells="1"/>
  <mergeCells count="15">
    <mergeCell ref="C9:C17"/>
    <mergeCell ref="A2:E2"/>
    <mergeCell ref="A9:A17"/>
    <mergeCell ref="D6:E6"/>
    <mergeCell ref="D8:E8"/>
    <mergeCell ref="A19:D19"/>
    <mergeCell ref="D11:E11"/>
    <mergeCell ref="D14:E14"/>
    <mergeCell ref="A27:B27"/>
    <mergeCell ref="A1:E1"/>
    <mergeCell ref="A3:E3"/>
    <mergeCell ref="A4:E4"/>
    <mergeCell ref="A5:B5"/>
    <mergeCell ref="A6:C6"/>
    <mergeCell ref="B9:B17"/>
  </mergeCells>
  <printOptions/>
  <pageMargins left="0.7875" right="0.7875" top="1.0527777777777778" bottom="1.0527777777777778" header="0.7875" footer="0.7875"/>
  <pageSetup horizontalDpi="300" verticalDpi="300" orientation="portrait" paperSize="9" scale="9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H19"/>
  <sheetViews>
    <sheetView zoomScalePageLayoutView="0" workbookViewId="0" topLeftCell="A4">
      <selection activeCell="F18" sqref="F18:F20"/>
    </sheetView>
  </sheetViews>
  <sheetFormatPr defaultColWidth="11.57421875" defaultRowHeight="12.75" customHeight="1"/>
  <cols>
    <col min="1" max="1" width="23.28125" style="17" customWidth="1"/>
    <col min="2" max="2" width="11.421875" style="17" customWidth="1"/>
    <col min="3" max="3" width="10.57421875" style="17" customWidth="1"/>
    <col min="4" max="4" width="29.7109375" style="17" customWidth="1"/>
    <col min="5" max="5" width="10.7109375" style="17" customWidth="1"/>
    <col min="6" max="16384" width="11.57421875" style="17" customWidth="1"/>
  </cols>
  <sheetData>
    <row r="1" spans="1:5" ht="19.5" customHeight="1">
      <c r="A1" s="143" t="s">
        <v>18</v>
      </c>
      <c r="B1" s="144"/>
      <c r="C1" s="144"/>
      <c r="D1" s="144"/>
      <c r="E1" s="145"/>
    </row>
    <row r="2" spans="1:5" ht="24.75" customHeight="1">
      <c r="A2" s="132" t="s">
        <v>281</v>
      </c>
      <c r="B2" s="132"/>
      <c r="C2" s="132"/>
      <c r="D2" s="132"/>
      <c r="E2" s="132"/>
    </row>
    <row r="3" spans="1:5" ht="27" customHeight="1">
      <c r="A3" s="127" t="s">
        <v>156</v>
      </c>
      <c r="B3" s="127"/>
      <c r="C3" s="127"/>
      <c r="D3" s="127"/>
      <c r="E3" s="127"/>
    </row>
    <row r="4" spans="1:5" ht="30" customHeight="1">
      <c r="A4" s="128" t="s">
        <v>155</v>
      </c>
      <c r="B4" s="128"/>
      <c r="C4" s="128"/>
      <c r="D4" s="128"/>
      <c r="E4" s="128"/>
    </row>
    <row r="5" spans="1:5" ht="48.75" customHeight="1">
      <c r="A5" s="129" t="s">
        <v>283</v>
      </c>
      <c r="B5" s="129"/>
      <c r="C5" s="27">
        <v>45700.149999999994</v>
      </c>
      <c r="D5" s="47" t="s">
        <v>286</v>
      </c>
      <c r="E5" s="30" t="s">
        <v>307</v>
      </c>
    </row>
    <row r="6" spans="1:5" ht="25.5" customHeight="1">
      <c r="A6" s="130" t="s">
        <v>133</v>
      </c>
      <c r="B6" s="130"/>
      <c r="C6" s="130"/>
      <c r="D6" s="130" t="s">
        <v>134</v>
      </c>
      <c r="E6" s="130"/>
    </row>
    <row r="7" spans="1:5" ht="25.5" customHeight="1">
      <c r="A7" s="26" t="s">
        <v>54</v>
      </c>
      <c r="B7" s="42" t="s">
        <v>158</v>
      </c>
      <c r="C7" s="42" t="s">
        <v>159</v>
      </c>
      <c r="D7" s="42" t="s">
        <v>299</v>
      </c>
      <c r="E7" s="34" t="s">
        <v>135</v>
      </c>
    </row>
    <row r="8" spans="1:5" ht="29.25" customHeight="1">
      <c r="A8" s="40" t="s">
        <v>131</v>
      </c>
      <c r="B8" s="62">
        <v>199553.55</v>
      </c>
      <c r="C8" s="62">
        <v>255831.08</v>
      </c>
      <c r="D8" s="133" t="s">
        <v>300</v>
      </c>
      <c r="E8" s="134"/>
    </row>
    <row r="9" spans="1:5" ht="109.5" customHeight="1">
      <c r="A9" s="138"/>
      <c r="B9" s="131"/>
      <c r="C9" s="131"/>
      <c r="D9" s="81" t="s">
        <v>130</v>
      </c>
      <c r="E9" s="77">
        <v>137373.44</v>
      </c>
    </row>
    <row r="10" spans="1:8" ht="26.25" customHeight="1">
      <c r="A10" s="138"/>
      <c r="B10" s="131"/>
      <c r="C10" s="131"/>
      <c r="D10" s="12" t="s">
        <v>302</v>
      </c>
      <c r="E10" s="45">
        <f>SUM(E9:E9)</f>
        <v>137373.44</v>
      </c>
      <c r="H10" s="59"/>
    </row>
    <row r="11" spans="1:5" ht="24" customHeight="1">
      <c r="A11" s="138"/>
      <c r="B11" s="131"/>
      <c r="C11" s="131"/>
      <c r="D11" s="133" t="s">
        <v>301</v>
      </c>
      <c r="E11" s="134"/>
    </row>
    <row r="12" spans="1:5" ht="23.25" customHeight="1">
      <c r="A12" s="138"/>
      <c r="B12" s="131"/>
      <c r="C12" s="131"/>
      <c r="D12" s="12"/>
      <c r="E12" s="22"/>
    </row>
    <row r="13" spans="1:5" ht="23.25" customHeight="1">
      <c r="A13" s="138"/>
      <c r="B13" s="131"/>
      <c r="C13" s="131"/>
      <c r="D13" s="70" t="s">
        <v>303</v>
      </c>
      <c r="E13" s="45">
        <f>SUM(E12)</f>
        <v>0</v>
      </c>
    </row>
    <row r="14" spans="1:5" ht="23.25" customHeight="1">
      <c r="A14" s="138"/>
      <c r="B14" s="131"/>
      <c r="C14" s="131"/>
      <c r="D14" s="133" t="s">
        <v>304</v>
      </c>
      <c r="E14" s="134"/>
    </row>
    <row r="15" spans="1:5" ht="21.75" customHeight="1">
      <c r="A15" s="138"/>
      <c r="B15" s="131"/>
      <c r="C15" s="131"/>
      <c r="D15" s="56"/>
      <c r="E15" s="62"/>
    </row>
    <row r="16" spans="1:5" ht="20.25" customHeight="1">
      <c r="A16" s="138"/>
      <c r="B16" s="131"/>
      <c r="C16" s="131"/>
      <c r="D16" s="56"/>
      <c r="E16" s="62"/>
    </row>
    <row r="17" spans="1:5" ht="25.5" customHeight="1">
      <c r="A17" s="139"/>
      <c r="B17" s="131"/>
      <c r="C17" s="131"/>
      <c r="D17" s="12" t="s">
        <v>305</v>
      </c>
      <c r="E17" s="45">
        <f>SUM(E15:E16)</f>
        <v>0</v>
      </c>
    </row>
    <row r="18" spans="1:5" ht="24" customHeight="1">
      <c r="A18" s="28" t="s">
        <v>2</v>
      </c>
      <c r="B18" s="41">
        <f>SUM(B8)</f>
        <v>199553.55</v>
      </c>
      <c r="C18" s="41">
        <f>SUM(C8)</f>
        <v>255831.08</v>
      </c>
      <c r="D18" s="26" t="s">
        <v>138</v>
      </c>
      <c r="E18" s="27">
        <f>SUM(E10+E13+E17)</f>
        <v>137373.44</v>
      </c>
    </row>
    <row r="19" spans="1:6" ht="22.5" customHeight="1">
      <c r="A19" s="137" t="s">
        <v>306</v>
      </c>
      <c r="B19" s="137"/>
      <c r="C19" s="137"/>
      <c r="D19" s="137"/>
      <c r="E19" s="46">
        <f>SUM(C5+C8-E18)</f>
        <v>164157.78999999998</v>
      </c>
      <c r="F19" s="35"/>
    </row>
  </sheetData>
  <sheetProtection selectLockedCells="1" selectUnlockedCells="1"/>
  <mergeCells count="14">
    <mergeCell ref="D14:E14"/>
    <mergeCell ref="A2:E2"/>
    <mergeCell ref="A9:A17"/>
    <mergeCell ref="A19:D19"/>
    <mergeCell ref="B9:B17"/>
    <mergeCell ref="C9:C17"/>
    <mergeCell ref="D8:E8"/>
    <mergeCell ref="D11:E11"/>
    <mergeCell ref="A1:E1"/>
    <mergeCell ref="A3:E3"/>
    <mergeCell ref="A4:E4"/>
    <mergeCell ref="A5:B5"/>
    <mergeCell ref="A6:C6"/>
    <mergeCell ref="D6:E6"/>
  </mergeCells>
  <printOptions/>
  <pageMargins left="0.7875" right="0.7875" top="1.0527777777777778" bottom="1.0527777777777778" header="0.7875" footer="0.7875"/>
  <pageSetup horizontalDpi="300" verticalDpi="300" orientation="portrait" paperSize="9" scale="9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H19"/>
  <sheetViews>
    <sheetView zoomScalePageLayoutView="0" workbookViewId="0" topLeftCell="A4">
      <selection activeCell="F18" sqref="F18:F19"/>
    </sheetView>
  </sheetViews>
  <sheetFormatPr defaultColWidth="11.57421875" defaultRowHeight="12.75" customHeight="1"/>
  <cols>
    <col min="1" max="1" width="22.00390625" style="0" customWidth="1"/>
    <col min="2" max="2" width="10.8515625" style="0" customWidth="1"/>
    <col min="3" max="3" width="10.57421875" style="0" customWidth="1"/>
    <col min="4" max="4" width="31.57421875" style="0" customWidth="1"/>
    <col min="5" max="5" width="10.57421875" style="0" customWidth="1"/>
  </cols>
  <sheetData>
    <row r="1" spans="1:5" ht="21" customHeight="1">
      <c r="A1" s="143" t="s">
        <v>19</v>
      </c>
      <c r="B1" s="144"/>
      <c r="C1" s="144"/>
      <c r="D1" s="144"/>
      <c r="E1" s="145"/>
    </row>
    <row r="2" spans="1:5" ht="24.75" customHeight="1">
      <c r="A2" s="132" t="s">
        <v>281</v>
      </c>
      <c r="B2" s="132"/>
      <c r="C2" s="132"/>
      <c r="D2" s="132"/>
      <c r="E2" s="132"/>
    </row>
    <row r="3" spans="1:5" ht="27" customHeight="1">
      <c r="A3" s="127" t="s">
        <v>157</v>
      </c>
      <c r="B3" s="127"/>
      <c r="C3" s="127"/>
      <c r="D3" s="127"/>
      <c r="E3" s="127"/>
    </row>
    <row r="4" spans="1:5" s="17" customFormat="1" ht="30" customHeight="1">
      <c r="A4" s="128" t="s">
        <v>266</v>
      </c>
      <c r="B4" s="128"/>
      <c r="C4" s="128"/>
      <c r="D4" s="128"/>
      <c r="E4" s="128"/>
    </row>
    <row r="5" spans="1:5" s="17" customFormat="1" ht="48.75" customHeight="1">
      <c r="A5" s="129" t="s">
        <v>283</v>
      </c>
      <c r="B5" s="129"/>
      <c r="C5" s="27">
        <v>112260.95999999999</v>
      </c>
      <c r="D5" s="47" t="s">
        <v>286</v>
      </c>
      <c r="E5" s="30" t="s">
        <v>308</v>
      </c>
    </row>
    <row r="6" spans="1:5" s="17" customFormat="1" ht="25.5" customHeight="1">
      <c r="A6" s="130" t="s">
        <v>133</v>
      </c>
      <c r="B6" s="130"/>
      <c r="C6" s="130"/>
      <c r="D6" s="130" t="s">
        <v>134</v>
      </c>
      <c r="E6" s="130"/>
    </row>
    <row r="7" spans="1:5" ht="25.5" customHeight="1">
      <c r="A7" s="26" t="s">
        <v>54</v>
      </c>
      <c r="B7" s="42" t="s">
        <v>158</v>
      </c>
      <c r="C7" s="42" t="s">
        <v>159</v>
      </c>
      <c r="D7" s="42" t="s">
        <v>299</v>
      </c>
      <c r="E7" s="34" t="s">
        <v>135</v>
      </c>
    </row>
    <row r="8" spans="1:5" ht="29.25" customHeight="1">
      <c r="A8" s="40" t="s">
        <v>131</v>
      </c>
      <c r="B8" s="62">
        <v>249183.9</v>
      </c>
      <c r="C8" s="62">
        <v>245347.77</v>
      </c>
      <c r="D8" s="133" t="s">
        <v>300</v>
      </c>
      <c r="E8" s="134"/>
    </row>
    <row r="9" spans="1:5" ht="114" customHeight="1">
      <c r="A9" s="138"/>
      <c r="B9" s="131"/>
      <c r="C9" s="131"/>
      <c r="D9" s="81" t="s">
        <v>130</v>
      </c>
      <c r="E9" s="62">
        <f>173390.47-5838</f>
        <v>167552.47</v>
      </c>
    </row>
    <row r="10" spans="1:8" ht="26.25" customHeight="1">
      <c r="A10" s="138"/>
      <c r="B10" s="131"/>
      <c r="C10" s="131"/>
      <c r="D10" s="12" t="s">
        <v>302</v>
      </c>
      <c r="E10" s="45">
        <f>SUM(E9:E9)</f>
        <v>167552.47</v>
      </c>
      <c r="H10" s="59"/>
    </row>
    <row r="11" spans="1:5" ht="24" customHeight="1">
      <c r="A11" s="138"/>
      <c r="B11" s="131"/>
      <c r="C11" s="131"/>
      <c r="D11" s="133" t="s">
        <v>301</v>
      </c>
      <c r="E11" s="134"/>
    </row>
    <row r="12" spans="1:5" ht="23.25" customHeight="1">
      <c r="A12" s="138"/>
      <c r="B12" s="131"/>
      <c r="C12" s="131"/>
      <c r="D12" s="72" t="s">
        <v>396</v>
      </c>
      <c r="E12" s="77">
        <v>20254</v>
      </c>
    </row>
    <row r="13" spans="1:5" ht="23.25" customHeight="1">
      <c r="A13" s="138"/>
      <c r="B13" s="131"/>
      <c r="C13" s="131"/>
      <c r="D13" s="70" t="s">
        <v>303</v>
      </c>
      <c r="E13" s="45">
        <f>SUM(E12)</f>
        <v>20254</v>
      </c>
    </row>
    <row r="14" spans="1:5" ht="23.25" customHeight="1">
      <c r="A14" s="138"/>
      <c r="B14" s="131"/>
      <c r="C14" s="131"/>
      <c r="D14" s="133" t="s">
        <v>304</v>
      </c>
      <c r="E14" s="134"/>
    </row>
    <row r="15" spans="1:5" ht="21.75" customHeight="1">
      <c r="A15" s="138"/>
      <c r="B15" s="131"/>
      <c r="C15" s="131"/>
      <c r="D15" s="72" t="s">
        <v>381</v>
      </c>
      <c r="E15" s="77">
        <v>97348</v>
      </c>
    </row>
    <row r="16" spans="1:5" ht="20.25" customHeight="1">
      <c r="A16" s="138"/>
      <c r="B16" s="131"/>
      <c r="C16" s="131"/>
      <c r="D16" s="72"/>
      <c r="E16" s="77"/>
    </row>
    <row r="17" spans="1:5" ht="25.5" customHeight="1">
      <c r="A17" s="139"/>
      <c r="B17" s="131"/>
      <c r="C17" s="131"/>
      <c r="D17" s="12" t="s">
        <v>305</v>
      </c>
      <c r="E17" s="45">
        <f>SUM(E15:E16)</f>
        <v>97348</v>
      </c>
    </row>
    <row r="18" spans="1:6" ht="24" customHeight="1">
      <c r="A18" s="28" t="s">
        <v>2</v>
      </c>
      <c r="B18" s="41">
        <f>SUM(B8)</f>
        <v>249183.9</v>
      </c>
      <c r="C18" s="41">
        <f>SUM(C8)</f>
        <v>245347.77</v>
      </c>
      <c r="D18" s="26" t="s">
        <v>138</v>
      </c>
      <c r="E18" s="27">
        <f>SUM(E10+E13+E17)</f>
        <v>285154.47</v>
      </c>
      <c r="F18" s="35"/>
    </row>
    <row r="19" spans="1:6" ht="22.5" customHeight="1">
      <c r="A19" s="137" t="s">
        <v>306</v>
      </c>
      <c r="B19" s="137"/>
      <c r="C19" s="137"/>
      <c r="D19" s="137"/>
      <c r="E19" s="46">
        <f>SUM(C5+C8-E18)</f>
        <v>72454.26000000001</v>
      </c>
      <c r="F19" s="35"/>
    </row>
  </sheetData>
  <sheetProtection selectLockedCells="1" selectUnlockedCells="1"/>
  <mergeCells count="14">
    <mergeCell ref="D8:E8"/>
    <mergeCell ref="A1:E1"/>
    <mergeCell ref="A3:E3"/>
    <mergeCell ref="A4:E4"/>
    <mergeCell ref="A5:B5"/>
    <mergeCell ref="A6:C6"/>
    <mergeCell ref="A2:E2"/>
    <mergeCell ref="D6:E6"/>
    <mergeCell ref="A9:A17"/>
    <mergeCell ref="B9:B17"/>
    <mergeCell ref="C9:C17"/>
    <mergeCell ref="D11:E11"/>
    <mergeCell ref="D14:E14"/>
    <mergeCell ref="A19:D19"/>
  </mergeCells>
  <printOptions/>
  <pageMargins left="0.7875" right="0.7875" top="1.0527777777777778" bottom="1.0527777777777778" header="0.7875" footer="0.7875"/>
  <pageSetup horizontalDpi="300" verticalDpi="300" orientation="portrait" paperSize="9" scale="97" r:id="rId3"/>
  <headerFooter alignWithMargins="0">
    <oddHeader>&amp;C&amp;"Times New Roman,Обычный"&amp;12&amp;A</oddHeader>
    <oddFooter>&amp;C&amp;"Times New Roman,Обычный"&amp;12Страница &amp;P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H20"/>
  <sheetViews>
    <sheetView zoomScalePageLayoutView="0" workbookViewId="0" topLeftCell="A4">
      <selection activeCell="F18" sqref="F18:F20"/>
    </sheetView>
  </sheetViews>
  <sheetFormatPr defaultColWidth="11.57421875" defaultRowHeight="12.75" customHeight="1"/>
  <cols>
    <col min="1" max="1" width="23.140625" style="0" customWidth="1"/>
    <col min="2" max="2" width="11.140625" style="0" customWidth="1"/>
    <col min="3" max="3" width="10.00390625" style="29" customWidth="1"/>
    <col min="4" max="4" width="31.00390625" style="0" customWidth="1"/>
    <col min="5" max="5" width="11.28125" style="29" customWidth="1"/>
  </cols>
  <sheetData>
    <row r="1" spans="1:5" ht="21.75" customHeight="1">
      <c r="A1" s="146" t="s">
        <v>20</v>
      </c>
      <c r="B1" s="146"/>
      <c r="C1" s="146"/>
      <c r="D1" s="146"/>
      <c r="E1" s="146"/>
    </row>
    <row r="2" spans="1:5" ht="24.75" customHeight="1">
      <c r="A2" s="132" t="s">
        <v>281</v>
      </c>
      <c r="B2" s="132"/>
      <c r="C2" s="132"/>
      <c r="D2" s="132"/>
      <c r="E2" s="132"/>
    </row>
    <row r="3" spans="1:5" ht="19.5" customHeight="1">
      <c r="A3" s="127" t="s">
        <v>160</v>
      </c>
      <c r="B3" s="127"/>
      <c r="C3" s="127"/>
      <c r="D3" s="127"/>
      <c r="E3" s="127"/>
    </row>
    <row r="4" spans="1:5" ht="37.5" customHeight="1">
      <c r="A4" s="128" t="s">
        <v>161</v>
      </c>
      <c r="B4" s="128"/>
      <c r="C4" s="128"/>
      <c r="D4" s="128"/>
      <c r="E4" s="128"/>
    </row>
    <row r="5" spans="1:5" ht="39" customHeight="1">
      <c r="A5" s="129" t="s">
        <v>283</v>
      </c>
      <c r="B5" s="129"/>
      <c r="C5" s="33">
        <v>124860.55000000008</v>
      </c>
      <c r="D5" s="47" t="s">
        <v>286</v>
      </c>
      <c r="E5" s="32" t="s">
        <v>309</v>
      </c>
    </row>
    <row r="6" spans="1:5" ht="21.75" customHeight="1">
      <c r="A6" s="130" t="s">
        <v>133</v>
      </c>
      <c r="B6" s="130"/>
      <c r="C6" s="130"/>
      <c r="D6" s="130" t="s">
        <v>134</v>
      </c>
      <c r="E6" s="130"/>
    </row>
    <row r="7" spans="1:5" ht="25.5" customHeight="1">
      <c r="A7" s="26" t="s">
        <v>54</v>
      </c>
      <c r="B7" s="42" t="s">
        <v>158</v>
      </c>
      <c r="C7" s="42" t="s">
        <v>159</v>
      </c>
      <c r="D7" s="42" t="s">
        <v>299</v>
      </c>
      <c r="E7" s="34" t="s">
        <v>135</v>
      </c>
    </row>
    <row r="8" spans="1:5" ht="29.25" customHeight="1">
      <c r="A8" s="40" t="s">
        <v>131</v>
      </c>
      <c r="B8">
        <v>251791.38</v>
      </c>
      <c r="C8">
        <v>232970.35</v>
      </c>
      <c r="D8" s="133" t="s">
        <v>300</v>
      </c>
      <c r="E8" s="134"/>
    </row>
    <row r="9" spans="1:5" ht="109.5" customHeight="1">
      <c r="A9" s="138"/>
      <c r="B9" s="131"/>
      <c r="C9" s="131"/>
      <c r="D9" s="81" t="s">
        <v>130</v>
      </c>
      <c r="E9" s="77">
        <f>168389.23-6384</f>
        <v>162005.23</v>
      </c>
    </row>
    <row r="10" spans="1:8" ht="26.25" customHeight="1">
      <c r="A10" s="138"/>
      <c r="B10" s="131"/>
      <c r="C10" s="131"/>
      <c r="D10" s="12" t="s">
        <v>302</v>
      </c>
      <c r="E10" s="45">
        <f>SUM(E9:E9)</f>
        <v>162005.23</v>
      </c>
      <c r="H10" s="59"/>
    </row>
    <row r="11" spans="1:5" ht="24" customHeight="1">
      <c r="A11" s="138"/>
      <c r="B11" s="131"/>
      <c r="C11" s="131"/>
      <c r="D11" s="133" t="s">
        <v>301</v>
      </c>
      <c r="E11" s="134"/>
    </row>
    <row r="12" spans="1:5" ht="23.25" customHeight="1">
      <c r="A12" s="138"/>
      <c r="B12" s="131"/>
      <c r="C12" s="131"/>
      <c r="D12" s="73" t="s">
        <v>371</v>
      </c>
      <c r="E12" s="77">
        <v>19581</v>
      </c>
    </row>
    <row r="13" spans="1:5" ht="23.25" customHeight="1">
      <c r="A13" s="138"/>
      <c r="B13" s="131"/>
      <c r="C13" s="131"/>
      <c r="D13" s="70" t="s">
        <v>303</v>
      </c>
      <c r="E13" s="45">
        <f>SUM(E12)</f>
        <v>19581</v>
      </c>
    </row>
    <row r="14" spans="1:5" ht="23.25" customHeight="1">
      <c r="A14" s="138"/>
      <c r="B14" s="131"/>
      <c r="C14" s="131"/>
      <c r="D14" s="133" t="s">
        <v>304</v>
      </c>
      <c r="E14" s="134"/>
    </row>
    <row r="15" spans="1:5" ht="34.5" customHeight="1">
      <c r="A15" s="138"/>
      <c r="B15" s="131"/>
      <c r="C15" s="131"/>
      <c r="D15" s="72" t="s">
        <v>398</v>
      </c>
      <c r="E15" s="77">
        <v>58590</v>
      </c>
    </row>
    <row r="16" spans="1:5" ht="20.25" customHeight="1">
      <c r="A16" s="138"/>
      <c r="B16" s="131"/>
      <c r="C16" s="131"/>
      <c r="D16" s="72" t="s">
        <v>397</v>
      </c>
      <c r="E16" s="77">
        <v>3938</v>
      </c>
    </row>
    <row r="17" spans="1:5" ht="25.5" customHeight="1">
      <c r="A17" s="139"/>
      <c r="B17" s="131"/>
      <c r="C17" s="131"/>
      <c r="D17" s="12" t="s">
        <v>305</v>
      </c>
      <c r="E17" s="45">
        <f>SUM(E15:E16)</f>
        <v>62528</v>
      </c>
    </row>
    <row r="18" spans="1:6" ht="24" customHeight="1">
      <c r="A18" s="28" t="s">
        <v>2</v>
      </c>
      <c r="B18" s="41">
        <f>SUM(B8)</f>
        <v>251791.38</v>
      </c>
      <c r="C18" s="41">
        <f>SUM(C8)</f>
        <v>232970.35</v>
      </c>
      <c r="D18" s="26" t="s">
        <v>138</v>
      </c>
      <c r="E18" s="27">
        <f>SUM(E10+E13+E17)</f>
        <v>244114.23</v>
      </c>
      <c r="F18" s="35"/>
    </row>
    <row r="19" spans="1:6" ht="22.5" customHeight="1">
      <c r="A19" s="137" t="s">
        <v>306</v>
      </c>
      <c r="B19" s="137"/>
      <c r="C19" s="137"/>
      <c r="D19" s="137"/>
      <c r="E19" s="46">
        <f>SUM(C5+C8-E18)</f>
        <v>113716.67000000007</v>
      </c>
      <c r="F19" s="35"/>
    </row>
    <row r="20" spans="3:5" ht="12.75" customHeight="1">
      <c r="C20"/>
      <c r="E20"/>
    </row>
  </sheetData>
  <sheetProtection selectLockedCells="1" selectUnlockedCells="1"/>
  <mergeCells count="14">
    <mergeCell ref="A19:D19"/>
    <mergeCell ref="A2:E2"/>
    <mergeCell ref="A9:A17"/>
    <mergeCell ref="B9:B17"/>
    <mergeCell ref="C9:C17"/>
    <mergeCell ref="D11:E11"/>
    <mergeCell ref="D14:E14"/>
    <mergeCell ref="D6:E6"/>
    <mergeCell ref="D8:E8"/>
    <mergeCell ref="A1:E1"/>
    <mergeCell ref="A3:E3"/>
    <mergeCell ref="A4:E4"/>
    <mergeCell ref="A5:B5"/>
    <mergeCell ref="A6:C6"/>
  </mergeCells>
  <printOptions/>
  <pageMargins left="0.7875" right="0.7875" top="1.0527777777777778" bottom="1.0527777777777778" header="0.7875" footer="0.7875"/>
  <pageSetup horizontalDpi="300" verticalDpi="300" orientation="portrait" paperSize="9" scale="98" r:id="rId3"/>
  <headerFooter alignWithMargins="0">
    <oddHeader>&amp;C&amp;"Times New Roman,Обычный"&amp;12&amp;A</oddHeader>
    <oddFooter>&amp;C&amp;"Times New Roman,Обычный"&amp;12Страница &amp;P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H24"/>
  <sheetViews>
    <sheetView zoomScalePageLayoutView="0" workbookViewId="0" topLeftCell="A10">
      <selection activeCell="F22" sqref="F22:F24"/>
    </sheetView>
  </sheetViews>
  <sheetFormatPr defaultColWidth="11.57421875" defaultRowHeight="12.75" customHeight="1"/>
  <cols>
    <col min="1" max="1" width="21.421875" style="0" customWidth="1"/>
    <col min="2" max="2" width="11.8515625" style="0" customWidth="1"/>
    <col min="3" max="3" width="11.00390625" style="29" customWidth="1"/>
    <col min="4" max="4" width="31.00390625" style="0" customWidth="1"/>
    <col min="5" max="5" width="11.28125" style="29" customWidth="1"/>
  </cols>
  <sheetData>
    <row r="1" spans="1:5" ht="21.75" customHeight="1">
      <c r="A1" s="147" t="s">
        <v>21</v>
      </c>
      <c r="B1" s="148"/>
      <c r="C1" s="148"/>
      <c r="D1" s="148"/>
      <c r="E1" s="149"/>
    </row>
    <row r="2" spans="1:5" ht="24.75" customHeight="1">
      <c r="A2" s="132" t="s">
        <v>281</v>
      </c>
      <c r="B2" s="132"/>
      <c r="C2" s="132"/>
      <c r="D2" s="132"/>
      <c r="E2" s="132"/>
    </row>
    <row r="3" spans="1:5" ht="19.5" customHeight="1">
      <c r="A3" s="127" t="s">
        <v>22</v>
      </c>
      <c r="B3" s="127"/>
      <c r="C3" s="127"/>
      <c r="D3" s="127"/>
      <c r="E3" s="127"/>
    </row>
    <row r="4" spans="1:5" ht="37.5" customHeight="1">
      <c r="A4" s="128" t="s">
        <v>267</v>
      </c>
      <c r="B4" s="128"/>
      <c r="C4" s="128"/>
      <c r="D4" s="128"/>
      <c r="E4" s="128"/>
    </row>
    <row r="5" spans="1:5" ht="39" customHeight="1">
      <c r="A5" s="129" t="s">
        <v>283</v>
      </c>
      <c r="B5" s="129"/>
      <c r="C5" s="25">
        <v>-595340.8500000003</v>
      </c>
      <c r="D5" s="47" t="s">
        <v>286</v>
      </c>
      <c r="E5" s="38" t="s">
        <v>311</v>
      </c>
    </row>
    <row r="6" spans="1:5" ht="21.75" customHeight="1">
      <c r="A6" s="130" t="s">
        <v>133</v>
      </c>
      <c r="B6" s="130"/>
      <c r="C6" s="130"/>
      <c r="D6" s="130" t="s">
        <v>134</v>
      </c>
      <c r="E6" s="130"/>
    </row>
    <row r="7" spans="1:5" ht="30" customHeight="1">
      <c r="A7" s="26" t="s">
        <v>54</v>
      </c>
      <c r="B7" s="42" t="s">
        <v>158</v>
      </c>
      <c r="C7" s="42" t="s">
        <v>170</v>
      </c>
      <c r="D7" s="42" t="s">
        <v>299</v>
      </c>
      <c r="E7" s="34" t="s">
        <v>135</v>
      </c>
    </row>
    <row r="8" spans="1:5" ht="30" customHeight="1">
      <c r="A8" s="40" t="s">
        <v>131</v>
      </c>
      <c r="B8" s="62">
        <v>1078884.22</v>
      </c>
      <c r="C8" s="62">
        <v>1048749.41</v>
      </c>
      <c r="D8" s="133" t="s">
        <v>300</v>
      </c>
      <c r="E8" s="134"/>
    </row>
    <row r="9" spans="1:5" ht="112.5" customHeight="1">
      <c r="A9" s="138"/>
      <c r="B9" s="131"/>
      <c r="C9" s="131"/>
      <c r="D9" s="81" t="s">
        <v>130</v>
      </c>
      <c r="E9" s="77">
        <v>993463.47</v>
      </c>
    </row>
    <row r="10" spans="1:8" ht="30" customHeight="1">
      <c r="A10" s="138"/>
      <c r="B10" s="131"/>
      <c r="C10" s="131"/>
      <c r="D10" s="12" t="s">
        <v>302</v>
      </c>
      <c r="E10" s="45">
        <f>SUM(E9:E9)</f>
        <v>993463.47</v>
      </c>
      <c r="H10" s="59"/>
    </row>
    <row r="11" spans="1:5" ht="30" customHeight="1">
      <c r="A11" s="138"/>
      <c r="B11" s="131"/>
      <c r="C11" s="131"/>
      <c r="D11" s="133" t="s">
        <v>301</v>
      </c>
      <c r="E11" s="134"/>
    </row>
    <row r="12" spans="1:5" ht="16.5" customHeight="1">
      <c r="A12" s="138"/>
      <c r="B12" s="131"/>
      <c r="C12" s="131"/>
      <c r="D12" s="72" t="s">
        <v>394</v>
      </c>
      <c r="E12" s="77">
        <v>28819</v>
      </c>
    </row>
    <row r="13" spans="1:5" ht="16.5" customHeight="1">
      <c r="A13" s="138"/>
      <c r="B13" s="131"/>
      <c r="C13" s="131"/>
      <c r="D13" s="72" t="s">
        <v>400</v>
      </c>
      <c r="E13" s="77">
        <v>57824</v>
      </c>
    </row>
    <row r="14" spans="1:5" ht="16.5" customHeight="1">
      <c r="A14" s="138"/>
      <c r="B14" s="131"/>
      <c r="C14" s="131"/>
      <c r="D14" s="72" t="s">
        <v>401</v>
      </c>
      <c r="E14" s="77">
        <v>7898</v>
      </c>
    </row>
    <row r="15" spans="1:5" ht="16.5" customHeight="1">
      <c r="A15" s="138"/>
      <c r="B15" s="131"/>
      <c r="C15" s="131"/>
      <c r="D15" s="72" t="s">
        <v>368</v>
      </c>
      <c r="E15" s="77">
        <v>16649</v>
      </c>
    </row>
    <row r="16" spans="1:5" ht="30" customHeight="1">
      <c r="A16" s="138"/>
      <c r="B16" s="131"/>
      <c r="C16" s="131"/>
      <c r="D16" s="70" t="s">
        <v>303</v>
      </c>
      <c r="E16" s="45">
        <f>SUM(E12:E15)</f>
        <v>111190</v>
      </c>
    </row>
    <row r="17" spans="1:5" ht="30" customHeight="1">
      <c r="A17" s="138"/>
      <c r="B17" s="131"/>
      <c r="C17" s="131"/>
      <c r="D17" s="133" t="s">
        <v>304</v>
      </c>
      <c r="E17" s="134"/>
    </row>
    <row r="18" spans="1:5" ht="27" customHeight="1">
      <c r="A18" s="138"/>
      <c r="B18" s="131"/>
      <c r="C18" s="131"/>
      <c r="D18" s="72" t="s">
        <v>399</v>
      </c>
      <c r="E18" s="77">
        <v>86091</v>
      </c>
    </row>
    <row r="19" spans="1:5" ht="16.5" customHeight="1">
      <c r="A19" s="138"/>
      <c r="B19" s="131"/>
      <c r="C19" s="131"/>
      <c r="D19" s="72" t="s">
        <v>402</v>
      </c>
      <c r="E19" s="77">
        <v>5707</v>
      </c>
    </row>
    <row r="20" spans="1:5" ht="16.5" customHeight="1">
      <c r="A20" s="138"/>
      <c r="B20" s="131"/>
      <c r="C20" s="131"/>
      <c r="D20" s="72" t="s">
        <v>403</v>
      </c>
      <c r="E20" s="77">
        <v>48086</v>
      </c>
    </row>
    <row r="21" spans="1:5" ht="30" customHeight="1">
      <c r="A21" s="139"/>
      <c r="B21" s="131"/>
      <c r="C21" s="131"/>
      <c r="D21" s="12" t="s">
        <v>305</v>
      </c>
      <c r="E21" s="45">
        <f>SUM(E18:E20)</f>
        <v>139884</v>
      </c>
    </row>
    <row r="22" spans="1:6" ht="30" customHeight="1">
      <c r="A22" s="28" t="s">
        <v>2</v>
      </c>
      <c r="B22" s="41">
        <f>SUM(B8)</f>
        <v>1078884.22</v>
      </c>
      <c r="C22" s="41">
        <f>SUM(C8)</f>
        <v>1048749.41</v>
      </c>
      <c r="D22" s="26" t="s">
        <v>138</v>
      </c>
      <c r="E22" s="27">
        <f>SUM(E10+E16+E21)</f>
        <v>1244537.47</v>
      </c>
      <c r="F22" s="35"/>
    </row>
    <row r="23" spans="1:6" ht="30" customHeight="1">
      <c r="A23" s="137" t="s">
        <v>306</v>
      </c>
      <c r="B23" s="137"/>
      <c r="C23" s="137"/>
      <c r="D23" s="137"/>
      <c r="E23" s="46">
        <f>SUM(C5+C8-E22)</f>
        <v>-791128.9100000004</v>
      </c>
      <c r="F23" s="35"/>
    </row>
    <row r="24" spans="3:5" ht="30" customHeight="1">
      <c r="C24"/>
      <c r="D24" s="121"/>
      <c r="E24"/>
    </row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</sheetData>
  <sheetProtection selectLockedCells="1" selectUnlockedCells="1"/>
  <mergeCells count="14">
    <mergeCell ref="A23:D23"/>
    <mergeCell ref="A2:E2"/>
    <mergeCell ref="A9:A21"/>
    <mergeCell ref="B9:B21"/>
    <mergeCell ref="C9:C21"/>
    <mergeCell ref="D11:E11"/>
    <mergeCell ref="D17:E17"/>
    <mergeCell ref="D6:E6"/>
    <mergeCell ref="D8:E8"/>
    <mergeCell ref="A1:E1"/>
    <mergeCell ref="A3:E3"/>
    <mergeCell ref="A4:E4"/>
    <mergeCell ref="A5:B5"/>
    <mergeCell ref="A6:C6"/>
  </mergeCells>
  <printOptions/>
  <pageMargins left="0.7875" right="0.7875" top="1.0527777777777778" bottom="1.0527777777777778" header="0.7875" footer="0.7875"/>
  <pageSetup horizontalDpi="300" verticalDpi="300" orientation="portrait" paperSize="9" scale="9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H25"/>
  <sheetViews>
    <sheetView zoomScalePageLayoutView="0" workbookViewId="0" topLeftCell="A11">
      <selection activeCell="F23" sqref="F23:F25"/>
    </sheetView>
  </sheetViews>
  <sheetFormatPr defaultColWidth="11.57421875" defaultRowHeight="12.75" customHeight="1"/>
  <cols>
    <col min="1" max="1" width="24.7109375" style="0" customWidth="1"/>
    <col min="2" max="2" width="11.140625" style="0" customWidth="1"/>
    <col min="3" max="3" width="10.57421875" style="29" customWidth="1"/>
    <col min="4" max="4" width="31.00390625" style="0" customWidth="1"/>
    <col min="5" max="5" width="11.28125" style="29" customWidth="1"/>
  </cols>
  <sheetData>
    <row r="1" spans="1:5" ht="24.75" customHeight="1">
      <c r="A1" s="132" t="s">
        <v>281</v>
      </c>
      <c r="B1" s="132"/>
      <c r="C1" s="132"/>
      <c r="D1" s="132"/>
      <c r="E1" s="132"/>
    </row>
    <row r="2" spans="1:5" ht="19.5" customHeight="1">
      <c r="A2" s="127" t="s">
        <v>162</v>
      </c>
      <c r="B2" s="127"/>
      <c r="C2" s="127"/>
      <c r="D2" s="127"/>
      <c r="E2" s="127"/>
    </row>
    <row r="3" spans="1:5" ht="30" customHeight="1">
      <c r="A3" s="128" t="s">
        <v>268</v>
      </c>
      <c r="B3" s="128"/>
      <c r="C3" s="128"/>
      <c r="D3" s="128"/>
      <c r="E3" s="128"/>
    </row>
    <row r="4" spans="1:5" ht="39" customHeight="1">
      <c r="A4" s="129" t="s">
        <v>283</v>
      </c>
      <c r="B4" s="129"/>
      <c r="C4" s="25">
        <v>-610709.6799999999</v>
      </c>
      <c r="D4" s="47" t="s">
        <v>286</v>
      </c>
      <c r="E4" s="43" t="s">
        <v>312</v>
      </c>
    </row>
    <row r="5" spans="1:5" ht="21.75" customHeight="1">
      <c r="A5" s="130" t="s">
        <v>133</v>
      </c>
      <c r="B5" s="130"/>
      <c r="C5" s="130"/>
      <c r="D5" s="130" t="s">
        <v>134</v>
      </c>
      <c r="E5" s="130"/>
    </row>
    <row r="6" spans="1:5" ht="30" customHeight="1">
      <c r="A6" s="26" t="s">
        <v>54</v>
      </c>
      <c r="B6" s="42" t="s">
        <v>158</v>
      </c>
      <c r="C6" s="42" t="s">
        <v>170</v>
      </c>
      <c r="D6" s="42" t="s">
        <v>299</v>
      </c>
      <c r="E6" s="34" t="s">
        <v>135</v>
      </c>
    </row>
    <row r="7" spans="1:5" ht="30" customHeight="1">
      <c r="A7" s="40" t="s">
        <v>131</v>
      </c>
      <c r="B7" s="62">
        <v>1079283.69</v>
      </c>
      <c r="C7" s="62">
        <v>1094527.05</v>
      </c>
      <c r="D7" s="133" t="s">
        <v>300</v>
      </c>
      <c r="E7" s="134"/>
    </row>
    <row r="8" spans="1:5" ht="108" customHeight="1">
      <c r="A8" s="150"/>
      <c r="B8" s="151"/>
      <c r="C8" s="151"/>
      <c r="D8" s="81" t="s">
        <v>130</v>
      </c>
      <c r="E8" s="77">
        <v>914300.72</v>
      </c>
    </row>
    <row r="9" spans="1:8" ht="30" customHeight="1">
      <c r="A9" s="138"/>
      <c r="B9" s="152"/>
      <c r="C9" s="152"/>
      <c r="D9" s="12" t="s">
        <v>302</v>
      </c>
      <c r="E9" s="45">
        <f>SUM(E8:E8)</f>
        <v>914300.72</v>
      </c>
      <c r="H9" s="59"/>
    </row>
    <row r="10" spans="1:5" ht="30" customHeight="1">
      <c r="A10" s="138"/>
      <c r="B10" s="152"/>
      <c r="C10" s="152"/>
      <c r="D10" s="133" t="s">
        <v>301</v>
      </c>
      <c r="E10" s="134"/>
    </row>
    <row r="11" spans="1:5" ht="18" customHeight="1">
      <c r="A11" s="138"/>
      <c r="B11" s="152"/>
      <c r="C11" s="152"/>
      <c r="D11" s="72" t="s">
        <v>394</v>
      </c>
      <c r="E11" s="77">
        <v>60647</v>
      </c>
    </row>
    <row r="12" spans="1:5" ht="18" customHeight="1">
      <c r="A12" s="138"/>
      <c r="B12" s="152"/>
      <c r="C12" s="152"/>
      <c r="D12" s="72" t="s">
        <v>405</v>
      </c>
      <c r="E12" s="77">
        <v>33254</v>
      </c>
    </row>
    <row r="13" spans="1:5" ht="18" customHeight="1">
      <c r="A13" s="138"/>
      <c r="B13" s="152"/>
      <c r="C13" s="152"/>
      <c r="D13" s="72" t="s">
        <v>404</v>
      </c>
      <c r="E13" s="77">
        <v>54841</v>
      </c>
    </row>
    <row r="14" spans="1:5" ht="18" customHeight="1">
      <c r="A14" s="138"/>
      <c r="B14" s="152"/>
      <c r="C14" s="152"/>
      <c r="D14" s="72" t="s">
        <v>368</v>
      </c>
      <c r="E14" s="77">
        <v>50070</v>
      </c>
    </row>
    <row r="15" spans="1:5" ht="30" customHeight="1">
      <c r="A15" s="138"/>
      <c r="B15" s="152"/>
      <c r="C15" s="152"/>
      <c r="D15" s="70" t="s">
        <v>303</v>
      </c>
      <c r="E15" s="45">
        <f>SUM(E11:E14)</f>
        <v>198812</v>
      </c>
    </row>
    <row r="16" spans="1:5" ht="30" customHeight="1">
      <c r="A16" s="138"/>
      <c r="B16" s="152"/>
      <c r="C16" s="152"/>
      <c r="D16" s="133" t="s">
        <v>304</v>
      </c>
      <c r="E16" s="134"/>
    </row>
    <row r="17" spans="1:5" ht="31.5" customHeight="1">
      <c r="A17" s="138"/>
      <c r="B17" s="152"/>
      <c r="C17" s="152"/>
      <c r="D17" s="72" t="s">
        <v>399</v>
      </c>
      <c r="E17" s="77">
        <v>73633</v>
      </c>
    </row>
    <row r="18" spans="1:5" ht="16.5" customHeight="1">
      <c r="A18" s="138"/>
      <c r="B18" s="152"/>
      <c r="C18" s="152"/>
      <c r="D18" s="72" t="s">
        <v>402</v>
      </c>
      <c r="E18" s="77">
        <v>4087</v>
      </c>
    </row>
    <row r="19" spans="1:5" ht="16.5" customHeight="1">
      <c r="A19" s="138"/>
      <c r="B19" s="152"/>
      <c r="C19" s="152"/>
      <c r="D19" s="72" t="s">
        <v>406</v>
      </c>
      <c r="E19" s="77">
        <v>73464</v>
      </c>
    </row>
    <row r="20" spans="1:5" ht="16.5" customHeight="1">
      <c r="A20" s="138"/>
      <c r="B20" s="152"/>
      <c r="C20" s="152"/>
      <c r="D20" s="72" t="s">
        <v>407</v>
      </c>
      <c r="E20" s="77">
        <v>89113</v>
      </c>
    </row>
    <row r="21" spans="1:5" ht="21" customHeight="1">
      <c r="A21" s="138"/>
      <c r="B21" s="152"/>
      <c r="C21" s="152"/>
      <c r="D21" s="72" t="s">
        <v>403</v>
      </c>
      <c r="E21" s="77">
        <f>SUM(E18:E18)</f>
        <v>4087</v>
      </c>
    </row>
    <row r="22" spans="1:5" ht="21" customHeight="1">
      <c r="A22" s="139"/>
      <c r="B22" s="153"/>
      <c r="C22" s="153"/>
      <c r="D22" s="82" t="s">
        <v>305</v>
      </c>
      <c r="E22" s="45">
        <f>SUM(E17:E21)</f>
        <v>244384</v>
      </c>
    </row>
    <row r="23" spans="1:6" ht="30" customHeight="1">
      <c r="A23" s="28" t="s">
        <v>2</v>
      </c>
      <c r="B23" s="41">
        <f>SUM(B7)</f>
        <v>1079283.69</v>
      </c>
      <c r="C23" s="41">
        <f>SUM(C7)</f>
        <v>1094527.05</v>
      </c>
      <c r="D23" s="26" t="s">
        <v>138</v>
      </c>
      <c r="E23" s="27">
        <f>SUM(E9+E15+E22)</f>
        <v>1357496.72</v>
      </c>
      <c r="F23" s="35"/>
    </row>
    <row r="24" spans="1:6" ht="30" customHeight="1">
      <c r="A24" s="137" t="s">
        <v>306</v>
      </c>
      <c r="B24" s="137"/>
      <c r="C24" s="137"/>
      <c r="D24" s="137"/>
      <c r="E24" s="46">
        <f>SUM(C4+C7-E23)</f>
        <v>-873679.3499999999</v>
      </c>
      <c r="F24" s="35"/>
    </row>
    <row r="25" spans="3:5" ht="30" customHeight="1">
      <c r="C25"/>
      <c r="E25"/>
    </row>
    <row r="26" ht="30" customHeight="1"/>
  </sheetData>
  <sheetProtection selectLockedCells="1" selectUnlockedCells="1"/>
  <mergeCells count="13">
    <mergeCell ref="A1:E1"/>
    <mergeCell ref="A8:A22"/>
    <mergeCell ref="B8:B22"/>
    <mergeCell ref="C8:C22"/>
    <mergeCell ref="D5:E5"/>
    <mergeCell ref="D10:E10"/>
    <mergeCell ref="D16:E16"/>
    <mergeCell ref="A24:D24"/>
    <mergeCell ref="A2:E2"/>
    <mergeCell ref="A3:E3"/>
    <mergeCell ref="A4:B4"/>
    <mergeCell ref="A5:C5"/>
    <mergeCell ref="D7:E7"/>
  </mergeCells>
  <printOptions/>
  <pageMargins left="0.7875" right="0.7875" top="1.0527777777777778" bottom="1.0527777777777778" header="0.7875" footer="0.7875"/>
  <pageSetup horizontalDpi="300" verticalDpi="300" orientation="portrait" paperSize="9" scale="97" r:id="rId3"/>
  <headerFooter alignWithMargins="0">
    <oddHeader>&amp;C&amp;"Times New Roman,Обычный"&amp;12&amp;A</oddHeader>
    <oddFooter>&amp;C&amp;"Times New Roman,Обычный"&amp;12Страница &amp;P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F23"/>
  <sheetViews>
    <sheetView zoomScalePageLayoutView="0" workbookViewId="0" topLeftCell="A5">
      <selection activeCell="F22" sqref="F22:F23"/>
    </sheetView>
  </sheetViews>
  <sheetFormatPr defaultColWidth="11.57421875" defaultRowHeight="12.75" customHeight="1"/>
  <cols>
    <col min="1" max="1" width="21.00390625" style="0" customWidth="1"/>
    <col min="2" max="2" width="11.140625" style="0" customWidth="1"/>
    <col min="3" max="3" width="10.8515625" style="29" customWidth="1"/>
    <col min="4" max="4" width="30.7109375" style="0" customWidth="1"/>
    <col min="5" max="5" width="11.7109375" style="29" customWidth="1"/>
  </cols>
  <sheetData>
    <row r="1" spans="1:5" ht="21.75" customHeight="1">
      <c r="A1" s="147" t="s">
        <v>23</v>
      </c>
      <c r="B1" s="148"/>
      <c r="C1" s="148"/>
      <c r="D1" s="148"/>
      <c r="E1" s="149"/>
    </row>
    <row r="2" spans="1:5" ht="24.75" customHeight="1">
      <c r="A2" s="132" t="s">
        <v>281</v>
      </c>
      <c r="B2" s="132"/>
      <c r="C2" s="132"/>
      <c r="D2" s="132"/>
      <c r="E2" s="132"/>
    </row>
    <row r="3" spans="1:5" ht="19.5" customHeight="1">
      <c r="A3" s="127" t="s">
        <v>163</v>
      </c>
      <c r="B3" s="127"/>
      <c r="C3" s="127"/>
      <c r="D3" s="127"/>
      <c r="E3" s="127"/>
    </row>
    <row r="4" spans="1:5" ht="37.5" customHeight="1">
      <c r="A4" s="128" t="s">
        <v>269</v>
      </c>
      <c r="B4" s="128"/>
      <c r="C4" s="128"/>
      <c r="D4" s="128"/>
      <c r="E4" s="128"/>
    </row>
    <row r="5" spans="1:5" ht="39" customHeight="1">
      <c r="A5" s="129" t="s">
        <v>283</v>
      </c>
      <c r="B5" s="129"/>
      <c r="C5" s="4">
        <v>-953418.5500000003</v>
      </c>
      <c r="D5" s="47" t="s">
        <v>286</v>
      </c>
      <c r="E5" s="43" t="s">
        <v>312</v>
      </c>
    </row>
    <row r="6" spans="1:5" ht="21.75" customHeight="1">
      <c r="A6" s="130" t="s">
        <v>133</v>
      </c>
      <c r="B6" s="130"/>
      <c r="C6" s="130"/>
      <c r="D6" s="130" t="s">
        <v>134</v>
      </c>
      <c r="E6" s="130"/>
    </row>
    <row r="7" spans="1:5" ht="30" customHeight="1">
      <c r="A7" s="26" t="s">
        <v>54</v>
      </c>
      <c r="B7" s="42" t="s">
        <v>158</v>
      </c>
      <c r="C7" s="42" t="s">
        <v>170</v>
      </c>
      <c r="D7" s="42" t="s">
        <v>299</v>
      </c>
      <c r="E7" s="34" t="s">
        <v>489</v>
      </c>
    </row>
    <row r="8" spans="1:5" ht="30" customHeight="1">
      <c r="A8" s="40" t="s">
        <v>131</v>
      </c>
      <c r="B8" s="62">
        <v>1064278.71</v>
      </c>
      <c r="C8" s="62">
        <v>1036599.92</v>
      </c>
      <c r="D8" s="133" t="s">
        <v>300</v>
      </c>
      <c r="E8" s="134"/>
    </row>
    <row r="9" spans="1:5" ht="119.25" customHeight="1">
      <c r="A9" s="138"/>
      <c r="B9" s="131"/>
      <c r="C9" s="131"/>
      <c r="D9" s="81" t="s">
        <v>130</v>
      </c>
      <c r="E9" s="77">
        <v>951547.76</v>
      </c>
    </row>
    <row r="10" spans="1:5" ht="30" customHeight="1">
      <c r="A10" s="138"/>
      <c r="B10" s="131"/>
      <c r="C10" s="131"/>
      <c r="D10" s="12" t="s">
        <v>302</v>
      </c>
      <c r="E10" s="45">
        <f>SUM(E9:E9)</f>
        <v>951547.76</v>
      </c>
    </row>
    <row r="11" spans="1:5" ht="20.25" customHeight="1">
      <c r="A11" s="138"/>
      <c r="B11" s="131"/>
      <c r="C11" s="131"/>
      <c r="D11" s="133" t="s">
        <v>301</v>
      </c>
      <c r="E11" s="134"/>
    </row>
    <row r="12" spans="1:5" ht="20.25" customHeight="1">
      <c r="A12" s="138"/>
      <c r="B12" s="131"/>
      <c r="C12" s="131"/>
      <c r="D12" s="72" t="s">
        <v>410</v>
      </c>
      <c r="E12" s="77">
        <v>26622</v>
      </c>
    </row>
    <row r="13" spans="1:5" ht="16.5" customHeight="1">
      <c r="A13" s="138"/>
      <c r="B13" s="131"/>
      <c r="C13" s="131"/>
      <c r="D13" s="72" t="s">
        <v>368</v>
      </c>
      <c r="E13" s="77">
        <v>7266</v>
      </c>
    </row>
    <row r="14" spans="1:5" ht="19.5" customHeight="1">
      <c r="A14" s="138"/>
      <c r="B14" s="131"/>
      <c r="C14" s="131"/>
      <c r="D14" s="70" t="s">
        <v>303</v>
      </c>
      <c r="E14" s="45">
        <f>SUM(E12:E13)</f>
        <v>33888</v>
      </c>
    </row>
    <row r="15" spans="1:5" ht="21.75" customHeight="1">
      <c r="A15" s="138"/>
      <c r="B15" s="131"/>
      <c r="C15" s="131"/>
      <c r="D15" s="133" t="s">
        <v>304</v>
      </c>
      <c r="E15" s="134"/>
    </row>
    <row r="16" spans="1:5" ht="16.5" customHeight="1">
      <c r="A16" s="138"/>
      <c r="B16" s="131"/>
      <c r="C16" s="131"/>
      <c r="D16" s="72" t="s">
        <v>408</v>
      </c>
      <c r="E16" s="77">
        <v>295015</v>
      </c>
    </row>
    <row r="17" spans="1:5" ht="14.25" customHeight="1">
      <c r="A17" s="138"/>
      <c r="B17" s="131"/>
      <c r="C17" s="131"/>
      <c r="D17" s="72" t="s">
        <v>409</v>
      </c>
      <c r="E17" s="77">
        <v>57325</v>
      </c>
    </row>
    <row r="18" spans="1:5" ht="16.5" customHeight="1">
      <c r="A18" s="138"/>
      <c r="B18" s="131"/>
      <c r="C18" s="131"/>
      <c r="D18" s="72" t="s">
        <v>401</v>
      </c>
      <c r="E18" s="77">
        <v>56633</v>
      </c>
    </row>
    <row r="19" spans="1:5" ht="16.5" customHeight="1">
      <c r="A19" s="138"/>
      <c r="B19" s="131"/>
      <c r="C19" s="131"/>
      <c r="D19" s="72" t="s">
        <v>400</v>
      </c>
      <c r="E19" s="77">
        <v>96206</v>
      </c>
    </row>
    <row r="20" spans="1:5" ht="16.5" customHeight="1">
      <c r="A20" s="138"/>
      <c r="B20" s="131"/>
      <c r="C20" s="131"/>
      <c r="D20" s="72" t="s">
        <v>411</v>
      </c>
      <c r="E20" s="77">
        <v>9009</v>
      </c>
    </row>
    <row r="21" spans="1:5" ht="30" customHeight="1">
      <c r="A21" s="139"/>
      <c r="B21" s="131"/>
      <c r="C21" s="131"/>
      <c r="D21" s="12" t="s">
        <v>305</v>
      </c>
      <c r="E21" s="45">
        <f>SUM(E16:E20)</f>
        <v>514188</v>
      </c>
    </row>
    <row r="22" spans="1:6" ht="30" customHeight="1">
      <c r="A22" s="54" t="s">
        <v>2</v>
      </c>
      <c r="B22" s="41">
        <f>SUM(B8)</f>
        <v>1064278.71</v>
      </c>
      <c r="C22" s="41">
        <f>SUM(C8)</f>
        <v>1036599.92</v>
      </c>
      <c r="D22" s="26" t="s">
        <v>138</v>
      </c>
      <c r="E22" s="27">
        <f>SUM(E10+E14+E21)</f>
        <v>1499623.76</v>
      </c>
      <c r="F22" s="35"/>
    </row>
    <row r="23" spans="1:6" ht="30" customHeight="1">
      <c r="A23" s="137" t="s">
        <v>306</v>
      </c>
      <c r="B23" s="137"/>
      <c r="C23" s="137"/>
      <c r="D23" s="137"/>
      <c r="E23" s="46">
        <f>SUM(C5+C8-E22)</f>
        <v>-1416442.3900000001</v>
      </c>
      <c r="F23" s="35"/>
    </row>
  </sheetData>
  <sheetProtection selectLockedCells="1" selectUnlockedCells="1"/>
  <mergeCells count="14">
    <mergeCell ref="A1:E1"/>
    <mergeCell ref="A3:E3"/>
    <mergeCell ref="A4:E4"/>
    <mergeCell ref="A5:B5"/>
    <mergeCell ref="A6:C6"/>
    <mergeCell ref="A23:D23"/>
    <mergeCell ref="A2:E2"/>
    <mergeCell ref="A9:A21"/>
    <mergeCell ref="B9:B21"/>
    <mergeCell ref="C9:C21"/>
    <mergeCell ref="D11:E11"/>
    <mergeCell ref="D15:E15"/>
    <mergeCell ref="D6:E6"/>
    <mergeCell ref="D8:E8"/>
  </mergeCells>
  <printOptions/>
  <pageMargins left="0.7875" right="0.7875" top="1.0527777777777778" bottom="1.0527777777777778" header="0.7875" footer="0.7875"/>
  <pageSetup horizontalDpi="300" verticalDpi="300" orientation="portrait" paperSize="9" scale="99" r:id="rId3"/>
  <headerFooter alignWithMargins="0">
    <oddHeader>&amp;C&amp;"Times New Roman,Обычный"&amp;12&amp;A</oddHeader>
    <oddFooter>&amp;C&amp;"Times New Roman,Обычный"&amp;12Страница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H27"/>
  <sheetViews>
    <sheetView zoomScalePageLayoutView="0" workbookViewId="0" topLeftCell="A4">
      <selection activeCell="F18" sqref="F18:F19"/>
    </sheetView>
  </sheetViews>
  <sheetFormatPr defaultColWidth="11.57421875" defaultRowHeight="12.75" customHeight="1"/>
  <cols>
    <col min="1" max="1" width="26.00390625" style="0" customWidth="1"/>
    <col min="2" max="2" width="11.57421875" style="0" customWidth="1"/>
    <col min="3" max="3" width="10.7109375" style="0" customWidth="1"/>
    <col min="4" max="4" width="30.00390625" style="0" customWidth="1"/>
    <col min="5" max="5" width="10.421875" style="0" customWidth="1"/>
  </cols>
  <sheetData>
    <row r="1" spans="1:5" ht="17.25" customHeight="1">
      <c r="A1" s="124" t="s">
        <v>3</v>
      </c>
      <c r="B1" s="125"/>
      <c r="C1" s="125"/>
      <c r="D1" s="125"/>
      <c r="E1" s="126"/>
    </row>
    <row r="2" spans="1:5" ht="24.75" customHeight="1">
      <c r="A2" s="132" t="s">
        <v>281</v>
      </c>
      <c r="B2" s="132"/>
      <c r="C2" s="132"/>
      <c r="D2" s="132"/>
      <c r="E2" s="132"/>
    </row>
    <row r="3" spans="1:5" ht="27" customHeight="1">
      <c r="A3" s="127" t="s">
        <v>4</v>
      </c>
      <c r="B3" s="127"/>
      <c r="C3" s="127"/>
      <c r="D3" s="127"/>
      <c r="E3" s="127"/>
    </row>
    <row r="4" spans="1:5" ht="41.25" customHeight="1">
      <c r="A4" s="128" t="s">
        <v>140</v>
      </c>
      <c r="B4" s="128"/>
      <c r="C4" s="128"/>
      <c r="D4" s="128"/>
      <c r="E4" s="128"/>
    </row>
    <row r="5" spans="1:5" ht="37.5" customHeight="1">
      <c r="A5" s="129" t="s">
        <v>283</v>
      </c>
      <c r="B5" s="129"/>
      <c r="C5" s="25">
        <v>-85383.15000000002</v>
      </c>
      <c r="D5" s="47" t="s">
        <v>286</v>
      </c>
      <c r="E5" s="32" t="s">
        <v>287</v>
      </c>
    </row>
    <row r="6" spans="1:5" ht="27.75" customHeight="1">
      <c r="A6" s="130" t="s">
        <v>133</v>
      </c>
      <c r="B6" s="130"/>
      <c r="C6" s="130"/>
      <c r="D6" s="130" t="s">
        <v>134</v>
      </c>
      <c r="E6" s="130"/>
    </row>
    <row r="7" spans="1:5" ht="25.5" customHeight="1">
      <c r="A7" s="26" t="s">
        <v>54</v>
      </c>
      <c r="B7" s="42" t="s">
        <v>158</v>
      </c>
      <c r="C7" s="42" t="s">
        <v>159</v>
      </c>
      <c r="D7" s="42" t="s">
        <v>299</v>
      </c>
      <c r="E7" s="34" t="s">
        <v>135</v>
      </c>
    </row>
    <row r="8" spans="1:5" ht="28.5" customHeight="1">
      <c r="A8" s="40" t="s">
        <v>131</v>
      </c>
      <c r="B8" s="62">
        <v>132668.53</v>
      </c>
      <c r="C8" s="62">
        <v>129804.57</v>
      </c>
      <c r="D8" s="133" t="s">
        <v>300</v>
      </c>
      <c r="E8" s="134"/>
    </row>
    <row r="9" spans="1:5" ht="114.75" customHeight="1">
      <c r="A9" s="138"/>
      <c r="B9" s="131"/>
      <c r="C9" s="131"/>
      <c r="D9" s="81" t="s">
        <v>130</v>
      </c>
      <c r="E9" s="77">
        <v>90565.16</v>
      </c>
    </row>
    <row r="10" spans="1:8" ht="26.25" customHeight="1">
      <c r="A10" s="138"/>
      <c r="B10" s="131"/>
      <c r="C10" s="131"/>
      <c r="D10" s="12" t="s">
        <v>302</v>
      </c>
      <c r="E10" s="78">
        <f>SUM(E9:E9)</f>
        <v>90565.16</v>
      </c>
      <c r="H10" s="59"/>
    </row>
    <row r="11" spans="1:5" ht="24" customHeight="1">
      <c r="A11" s="138"/>
      <c r="B11" s="131"/>
      <c r="C11" s="131"/>
      <c r="D11" s="133" t="s">
        <v>301</v>
      </c>
      <c r="E11" s="134"/>
    </row>
    <row r="12" spans="1:5" ht="23.25" customHeight="1">
      <c r="A12" s="138"/>
      <c r="B12" s="131"/>
      <c r="C12" s="131"/>
      <c r="D12" s="57" t="s">
        <v>368</v>
      </c>
      <c r="E12" s="77">
        <v>47300</v>
      </c>
    </row>
    <row r="13" spans="1:5" ht="23.25" customHeight="1">
      <c r="A13" s="138"/>
      <c r="B13" s="131"/>
      <c r="C13" s="131"/>
      <c r="D13" s="70" t="s">
        <v>303</v>
      </c>
      <c r="E13" s="78">
        <f>SUM(E12)</f>
        <v>47300</v>
      </c>
    </row>
    <row r="14" spans="1:5" ht="23.25" customHeight="1">
      <c r="A14" s="138"/>
      <c r="B14" s="131"/>
      <c r="C14" s="131"/>
      <c r="D14" s="133" t="s">
        <v>304</v>
      </c>
      <c r="E14" s="134"/>
    </row>
    <row r="15" spans="1:5" ht="15.75" customHeight="1">
      <c r="A15" s="138"/>
      <c r="B15" s="131"/>
      <c r="C15" s="131"/>
      <c r="D15" s="72" t="s">
        <v>369</v>
      </c>
      <c r="E15" s="77">
        <v>65149</v>
      </c>
    </row>
    <row r="16" spans="1:5" ht="15.75" customHeight="1">
      <c r="A16" s="138"/>
      <c r="B16" s="131"/>
      <c r="C16" s="131"/>
      <c r="D16" s="56"/>
      <c r="E16" s="62"/>
    </row>
    <row r="17" spans="1:5" ht="25.5" customHeight="1">
      <c r="A17" s="139"/>
      <c r="B17" s="131"/>
      <c r="C17" s="131"/>
      <c r="D17" s="12" t="s">
        <v>305</v>
      </c>
      <c r="E17" s="45">
        <f>SUM(E15:E16)</f>
        <v>65149</v>
      </c>
    </row>
    <row r="18" spans="1:6" ht="24" customHeight="1">
      <c r="A18" s="28" t="s">
        <v>2</v>
      </c>
      <c r="B18" s="79">
        <f>SUM(B8)</f>
        <v>132668.53</v>
      </c>
      <c r="C18" s="79">
        <f>SUM(C8)</f>
        <v>129804.57</v>
      </c>
      <c r="D18" s="26" t="s">
        <v>138</v>
      </c>
      <c r="E18" s="79">
        <f>SUM(E10+E13+E17)</f>
        <v>203014.16</v>
      </c>
      <c r="F18" s="35"/>
    </row>
    <row r="19" spans="1:6" ht="22.5" customHeight="1">
      <c r="A19" s="137" t="s">
        <v>306</v>
      </c>
      <c r="B19" s="137"/>
      <c r="C19" s="137"/>
      <c r="D19" s="137"/>
      <c r="E19" s="46">
        <f>SUM(C5+C8-E18)</f>
        <v>-158592.74000000002</v>
      </c>
      <c r="F19" s="35"/>
    </row>
    <row r="27" spans="1:2" ht="12.75" customHeight="1">
      <c r="A27" s="135"/>
      <c r="B27" s="135"/>
    </row>
  </sheetData>
  <sheetProtection selectLockedCells="1" selectUnlockedCells="1"/>
  <mergeCells count="15">
    <mergeCell ref="A27:B27"/>
    <mergeCell ref="A3:E3"/>
    <mergeCell ref="A4:E4"/>
    <mergeCell ref="A5:B5"/>
    <mergeCell ref="A6:C6"/>
    <mergeCell ref="B9:B17"/>
    <mergeCell ref="C9:C17"/>
    <mergeCell ref="D6:E6"/>
    <mergeCell ref="D11:E11"/>
    <mergeCell ref="A19:D19"/>
    <mergeCell ref="D8:E8"/>
    <mergeCell ref="A9:A17"/>
    <mergeCell ref="D14:E14"/>
    <mergeCell ref="A1:E1"/>
    <mergeCell ref="A2:E2"/>
  </mergeCells>
  <printOptions/>
  <pageMargins left="0.7875" right="0.7875" top="1.0527777777777778" bottom="1.0527777777777778" header="0.7875" footer="0.7875"/>
  <pageSetup horizontalDpi="300" verticalDpi="300" orientation="portrait" paperSize="9" scale="97" r:id="rId3"/>
  <headerFooter alignWithMargins="0">
    <oddHeader>&amp;C&amp;"Times New Roman,Обычный"&amp;12&amp;A</oddHeader>
    <oddFooter>&amp;C&amp;"Times New Roman,Обычный"&amp;12Страница &amp;P</oddFoot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H22"/>
  <sheetViews>
    <sheetView zoomScalePageLayoutView="0" workbookViewId="0" topLeftCell="A7">
      <selection activeCell="F21" sqref="F21:F23"/>
    </sheetView>
  </sheetViews>
  <sheetFormatPr defaultColWidth="11.57421875" defaultRowHeight="12.75" customHeight="1"/>
  <cols>
    <col min="1" max="1" width="22.8515625" style="0" customWidth="1"/>
    <col min="2" max="2" width="11.140625" style="0" customWidth="1"/>
    <col min="3" max="3" width="11.140625" style="29" customWidth="1"/>
    <col min="4" max="4" width="29.421875" style="0" customWidth="1"/>
    <col min="5" max="5" width="12.421875" style="29" customWidth="1"/>
  </cols>
  <sheetData>
    <row r="1" spans="1:5" ht="21.75" customHeight="1">
      <c r="A1" s="147" t="s">
        <v>24</v>
      </c>
      <c r="B1" s="148"/>
      <c r="C1" s="148"/>
      <c r="D1" s="148"/>
      <c r="E1" s="149"/>
    </row>
    <row r="2" spans="1:5" ht="24.75" customHeight="1">
      <c r="A2" s="132" t="s">
        <v>281</v>
      </c>
      <c r="B2" s="132"/>
      <c r="C2" s="132"/>
      <c r="D2" s="132"/>
      <c r="E2" s="132"/>
    </row>
    <row r="3" spans="1:5" ht="19.5" customHeight="1">
      <c r="A3" s="127" t="s">
        <v>164</v>
      </c>
      <c r="B3" s="127"/>
      <c r="C3" s="127"/>
      <c r="D3" s="127"/>
      <c r="E3" s="127"/>
    </row>
    <row r="4" spans="1:5" ht="29.25" customHeight="1">
      <c r="A4" s="128" t="s">
        <v>165</v>
      </c>
      <c r="B4" s="128"/>
      <c r="C4" s="128"/>
      <c r="D4" s="128"/>
      <c r="E4" s="128"/>
    </row>
    <row r="5" spans="1:5" ht="39" customHeight="1">
      <c r="A5" s="129" t="s">
        <v>283</v>
      </c>
      <c r="B5" s="129"/>
      <c r="C5" s="4">
        <v>-640319.46</v>
      </c>
      <c r="D5" s="47" t="s">
        <v>286</v>
      </c>
      <c r="E5" s="42" t="s">
        <v>313</v>
      </c>
    </row>
    <row r="6" spans="1:5" ht="21.75" customHeight="1">
      <c r="A6" s="130" t="s">
        <v>133</v>
      </c>
      <c r="B6" s="130"/>
      <c r="C6" s="130"/>
      <c r="D6" s="130" t="s">
        <v>134</v>
      </c>
      <c r="E6" s="130"/>
    </row>
    <row r="7" spans="1:5" ht="30" customHeight="1">
      <c r="A7" s="26" t="s">
        <v>54</v>
      </c>
      <c r="B7" s="42" t="s">
        <v>158</v>
      </c>
      <c r="C7" s="42" t="s">
        <v>170</v>
      </c>
      <c r="D7" s="42" t="s">
        <v>299</v>
      </c>
      <c r="E7" s="34" t="s">
        <v>135</v>
      </c>
    </row>
    <row r="8" spans="1:5" ht="30" customHeight="1">
      <c r="A8" s="40" t="s">
        <v>131</v>
      </c>
      <c r="B8" s="62">
        <v>1297697.28</v>
      </c>
      <c r="C8" s="62">
        <v>1256168.58</v>
      </c>
      <c r="D8" s="133" t="s">
        <v>300</v>
      </c>
      <c r="E8" s="134"/>
    </row>
    <row r="9" spans="1:5" ht="112.5" customHeight="1">
      <c r="A9" s="138"/>
      <c r="B9" s="131"/>
      <c r="C9" s="131"/>
      <c r="D9" s="81" t="s">
        <v>130</v>
      </c>
      <c r="E9" s="62">
        <f>989984.25-33408</f>
        <v>956576.25</v>
      </c>
    </row>
    <row r="10" spans="1:8" ht="30" customHeight="1">
      <c r="A10" s="138"/>
      <c r="B10" s="131"/>
      <c r="C10" s="131"/>
      <c r="D10" s="12" t="s">
        <v>302</v>
      </c>
      <c r="E10" s="45">
        <f>SUM(E9:E9)</f>
        <v>956576.25</v>
      </c>
      <c r="H10" s="59"/>
    </row>
    <row r="11" spans="1:5" ht="20.25" customHeight="1">
      <c r="A11" s="138"/>
      <c r="B11" s="131"/>
      <c r="C11" s="131"/>
      <c r="D11" s="133" t="s">
        <v>301</v>
      </c>
      <c r="E11" s="134"/>
    </row>
    <row r="12" spans="1:5" ht="20.25" customHeight="1">
      <c r="A12" s="138"/>
      <c r="B12" s="131"/>
      <c r="C12" s="131"/>
      <c r="D12" s="72" t="s">
        <v>412</v>
      </c>
      <c r="E12" s="58">
        <v>50521</v>
      </c>
    </row>
    <row r="13" spans="1:5" ht="16.5" customHeight="1">
      <c r="A13" s="138"/>
      <c r="B13" s="131"/>
      <c r="C13" s="131"/>
      <c r="D13" s="12"/>
      <c r="E13" s="22"/>
    </row>
    <row r="14" spans="1:5" ht="19.5" customHeight="1">
      <c r="A14" s="138"/>
      <c r="B14" s="131"/>
      <c r="C14" s="131"/>
      <c r="D14" s="70" t="s">
        <v>303</v>
      </c>
      <c r="E14" s="45">
        <f>SUM(E12:E13)</f>
        <v>50521</v>
      </c>
    </row>
    <row r="15" spans="1:5" ht="21.75" customHeight="1">
      <c r="A15" s="138"/>
      <c r="B15" s="131"/>
      <c r="C15" s="131"/>
      <c r="D15" s="133" t="s">
        <v>304</v>
      </c>
      <c r="E15" s="134"/>
    </row>
    <row r="16" spans="1:5" ht="18.75" customHeight="1">
      <c r="A16" s="138"/>
      <c r="B16" s="131"/>
      <c r="C16" s="131"/>
      <c r="D16" s="72" t="s">
        <v>414</v>
      </c>
      <c r="E16" s="77">
        <v>97804</v>
      </c>
    </row>
    <row r="17" spans="1:5" ht="16.5" customHeight="1">
      <c r="A17" s="138"/>
      <c r="B17" s="131"/>
      <c r="C17" s="131"/>
      <c r="D17" s="72" t="s">
        <v>400</v>
      </c>
      <c r="E17" s="77">
        <v>50248</v>
      </c>
    </row>
    <row r="18" spans="1:5" ht="16.5" customHeight="1">
      <c r="A18" s="138"/>
      <c r="B18" s="131"/>
      <c r="C18" s="131"/>
      <c r="D18" s="72" t="s">
        <v>394</v>
      </c>
      <c r="E18" s="77">
        <v>8085</v>
      </c>
    </row>
    <row r="19" spans="1:5" ht="16.5" customHeight="1">
      <c r="A19" s="138"/>
      <c r="B19" s="131"/>
      <c r="C19" s="131"/>
      <c r="D19" s="72" t="s">
        <v>413</v>
      </c>
      <c r="E19" s="77">
        <v>10648</v>
      </c>
    </row>
    <row r="20" spans="1:5" ht="30" customHeight="1">
      <c r="A20" s="139"/>
      <c r="B20" s="131"/>
      <c r="C20" s="131"/>
      <c r="D20" s="12" t="s">
        <v>305</v>
      </c>
      <c r="E20" s="45">
        <f>SUM(E16:E19)</f>
        <v>166785</v>
      </c>
    </row>
    <row r="21" spans="1:6" ht="30" customHeight="1">
      <c r="A21" s="28" t="s">
        <v>2</v>
      </c>
      <c r="B21" s="41">
        <f>SUM(B8)</f>
        <v>1297697.28</v>
      </c>
      <c r="C21" s="41">
        <f>SUM(C8)</f>
        <v>1256168.58</v>
      </c>
      <c r="D21" s="26" t="s">
        <v>138</v>
      </c>
      <c r="E21" s="27">
        <f>SUM(E10+E14+E20)</f>
        <v>1173882.25</v>
      </c>
      <c r="F21" s="35"/>
    </row>
    <row r="22" spans="1:6" ht="30" customHeight="1">
      <c r="A22" s="137" t="s">
        <v>306</v>
      </c>
      <c r="B22" s="137"/>
      <c r="C22" s="137"/>
      <c r="D22" s="137"/>
      <c r="E22" s="46">
        <f>SUM(C5+C8-E21)</f>
        <v>-558033.1299999999</v>
      </c>
      <c r="F22" s="35"/>
    </row>
  </sheetData>
  <sheetProtection selectLockedCells="1" selectUnlockedCells="1"/>
  <mergeCells count="14">
    <mergeCell ref="A22:D22"/>
    <mergeCell ref="A2:E2"/>
    <mergeCell ref="A9:A20"/>
    <mergeCell ref="B9:B20"/>
    <mergeCell ref="C9:C20"/>
    <mergeCell ref="D11:E11"/>
    <mergeCell ref="D15:E15"/>
    <mergeCell ref="D6:E6"/>
    <mergeCell ref="D8:E8"/>
    <mergeCell ref="A1:E1"/>
    <mergeCell ref="A3:E3"/>
    <mergeCell ref="A4:E4"/>
    <mergeCell ref="A5:B5"/>
    <mergeCell ref="A6:C6"/>
  </mergeCells>
  <printOptions/>
  <pageMargins left="0.7875" right="0.7875" top="1.0527777777777778" bottom="1.0527777777777778" header="0.7875" footer="0.7875"/>
  <pageSetup horizontalDpi="300" verticalDpi="300" orientation="portrait" paperSize="9" scale="96" r:id="rId3"/>
  <headerFooter alignWithMargins="0">
    <oddHeader>&amp;C&amp;"Times New Roman,Обычный"&amp;12&amp;A</oddHeader>
    <oddFooter>&amp;C&amp;"Times New Roman,Обычный"&amp;12Страница &amp;P</oddFooter>
  </headerFooter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H21"/>
  <sheetViews>
    <sheetView zoomScalePageLayoutView="0" workbookViewId="0" topLeftCell="A10">
      <selection activeCell="F20" sqref="F20:F21"/>
    </sheetView>
  </sheetViews>
  <sheetFormatPr defaultColWidth="11.57421875" defaultRowHeight="12.75"/>
  <cols>
    <col min="1" max="1" width="24.7109375" style="0" customWidth="1"/>
    <col min="2" max="2" width="11.140625" style="0" customWidth="1"/>
    <col min="3" max="3" width="10.00390625" style="29" customWidth="1"/>
    <col min="4" max="4" width="29.28125" style="0" customWidth="1"/>
    <col min="5" max="5" width="10.8515625" style="29" customWidth="1"/>
  </cols>
  <sheetData>
    <row r="1" spans="1:5" ht="21.75" customHeight="1">
      <c r="A1" s="147" t="s">
        <v>124</v>
      </c>
      <c r="B1" s="148"/>
      <c r="C1" s="148"/>
      <c r="D1" s="148"/>
      <c r="E1" s="149"/>
    </row>
    <row r="2" spans="1:5" ht="24.75" customHeight="1">
      <c r="A2" s="132" t="s">
        <v>281</v>
      </c>
      <c r="B2" s="132"/>
      <c r="C2" s="132"/>
      <c r="D2" s="132"/>
      <c r="E2" s="132"/>
    </row>
    <row r="3" spans="1:5" ht="19.5" customHeight="1">
      <c r="A3" s="127" t="s">
        <v>125</v>
      </c>
      <c r="B3" s="127"/>
      <c r="C3" s="127"/>
      <c r="D3" s="127"/>
      <c r="E3" s="127"/>
    </row>
    <row r="4" spans="1:5" ht="37.5" customHeight="1">
      <c r="A4" s="128" t="s">
        <v>166</v>
      </c>
      <c r="B4" s="128"/>
      <c r="C4" s="128"/>
      <c r="D4" s="128"/>
      <c r="E4" s="128"/>
    </row>
    <row r="5" spans="1:5" ht="39" customHeight="1">
      <c r="A5" s="129" t="s">
        <v>283</v>
      </c>
      <c r="B5" s="129"/>
      <c r="C5" s="4">
        <v>-608230.2600000002</v>
      </c>
      <c r="D5" s="47" t="s">
        <v>286</v>
      </c>
      <c r="E5" s="5" t="s">
        <v>314</v>
      </c>
    </row>
    <row r="6" spans="1:5" ht="21.75" customHeight="1">
      <c r="A6" s="130" t="s">
        <v>133</v>
      </c>
      <c r="B6" s="130"/>
      <c r="C6" s="130"/>
      <c r="D6" s="130" t="s">
        <v>134</v>
      </c>
      <c r="E6" s="130"/>
    </row>
    <row r="7" spans="1:5" ht="30" customHeight="1">
      <c r="A7" s="26" t="s">
        <v>54</v>
      </c>
      <c r="B7" s="42" t="s">
        <v>158</v>
      </c>
      <c r="C7" s="42" t="s">
        <v>170</v>
      </c>
      <c r="D7" s="42" t="s">
        <v>299</v>
      </c>
      <c r="E7" s="34" t="s">
        <v>135</v>
      </c>
    </row>
    <row r="8" spans="1:5" ht="30" customHeight="1">
      <c r="A8" s="40" t="s">
        <v>131</v>
      </c>
      <c r="B8" s="62">
        <v>758659.86</v>
      </c>
      <c r="C8" s="62">
        <v>631606.23</v>
      </c>
      <c r="D8" s="133" t="s">
        <v>300</v>
      </c>
      <c r="E8" s="134"/>
    </row>
    <row r="9" spans="1:5" ht="114" customHeight="1">
      <c r="A9" s="138"/>
      <c r="B9" s="131"/>
      <c r="C9" s="131"/>
      <c r="D9" s="81" t="s">
        <v>130</v>
      </c>
      <c r="E9" s="77">
        <v>514595.2</v>
      </c>
    </row>
    <row r="10" spans="1:8" ht="30" customHeight="1">
      <c r="A10" s="138"/>
      <c r="B10" s="131"/>
      <c r="C10" s="131"/>
      <c r="D10" s="12" t="s">
        <v>302</v>
      </c>
      <c r="E10" s="45">
        <f>SUM(E9:E9)</f>
        <v>514595.2</v>
      </c>
      <c r="H10" s="59"/>
    </row>
    <row r="11" spans="1:5" ht="20.25" customHeight="1">
      <c r="A11" s="138"/>
      <c r="B11" s="131"/>
      <c r="C11" s="131"/>
      <c r="D11" s="133" t="s">
        <v>301</v>
      </c>
      <c r="E11" s="134"/>
    </row>
    <row r="12" spans="1:5" ht="20.25" customHeight="1">
      <c r="A12" s="138"/>
      <c r="B12" s="131"/>
      <c r="C12" s="131"/>
      <c r="D12" s="73" t="s">
        <v>419</v>
      </c>
      <c r="E12" s="60">
        <v>31577</v>
      </c>
    </row>
    <row r="13" spans="1:5" ht="16.5" customHeight="1">
      <c r="A13" s="138"/>
      <c r="B13" s="131"/>
      <c r="C13" s="131"/>
      <c r="D13" s="57" t="s">
        <v>410</v>
      </c>
      <c r="E13" s="60">
        <v>5051</v>
      </c>
    </row>
    <row r="14" spans="1:5" ht="19.5" customHeight="1">
      <c r="A14" s="138"/>
      <c r="B14" s="131"/>
      <c r="C14" s="131"/>
      <c r="D14" s="70" t="s">
        <v>303</v>
      </c>
      <c r="E14" s="45">
        <f>SUM(E12:E13)</f>
        <v>36628</v>
      </c>
    </row>
    <row r="15" spans="1:5" ht="21.75" customHeight="1">
      <c r="A15" s="138"/>
      <c r="B15" s="131"/>
      <c r="C15" s="131"/>
      <c r="D15" s="133" t="s">
        <v>304</v>
      </c>
      <c r="E15" s="134"/>
    </row>
    <row r="16" spans="1:5" ht="29.25" customHeight="1">
      <c r="A16" s="138"/>
      <c r="B16" s="131"/>
      <c r="C16" s="131"/>
      <c r="D16" s="72" t="s">
        <v>417</v>
      </c>
      <c r="E16" s="77">
        <v>21815</v>
      </c>
    </row>
    <row r="17" spans="1:5" ht="16.5" customHeight="1">
      <c r="A17" s="138"/>
      <c r="B17" s="131"/>
      <c r="C17" s="131"/>
      <c r="D17" s="72" t="s">
        <v>418</v>
      </c>
      <c r="E17" s="77">
        <v>117128</v>
      </c>
    </row>
    <row r="18" spans="1:5" ht="38.25" customHeight="1">
      <c r="A18" s="138"/>
      <c r="B18" s="131"/>
      <c r="C18" s="131"/>
      <c r="D18" s="72" t="s">
        <v>420</v>
      </c>
      <c r="E18" s="77">
        <v>345051</v>
      </c>
    </row>
    <row r="19" spans="1:5" ht="30" customHeight="1">
      <c r="A19" s="139"/>
      <c r="B19" s="131"/>
      <c r="C19" s="131"/>
      <c r="D19" s="12" t="s">
        <v>305</v>
      </c>
      <c r="E19" s="45">
        <f>SUM(E16:E18)</f>
        <v>483994</v>
      </c>
    </row>
    <row r="20" spans="1:6" ht="30" customHeight="1">
      <c r="A20" s="28" t="s">
        <v>2</v>
      </c>
      <c r="B20" s="41">
        <f>SUM(B8)</f>
        <v>758659.86</v>
      </c>
      <c r="C20" s="41">
        <f>SUM(C8)</f>
        <v>631606.23</v>
      </c>
      <c r="D20" s="26" t="s">
        <v>138</v>
      </c>
      <c r="E20" s="27">
        <f>SUM(E10+E14+E19)</f>
        <v>1035217.2</v>
      </c>
      <c r="F20" s="35"/>
    </row>
    <row r="21" spans="1:6" ht="24" customHeight="1">
      <c r="A21" s="137" t="s">
        <v>306</v>
      </c>
      <c r="B21" s="137"/>
      <c r="C21" s="137"/>
      <c r="D21" s="137"/>
      <c r="E21" s="46">
        <f>SUM(C5+C8-E20)</f>
        <v>-1011841.2300000002</v>
      </c>
      <c r="F21" s="35"/>
    </row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</sheetData>
  <sheetProtection/>
  <mergeCells count="14">
    <mergeCell ref="A21:D21"/>
    <mergeCell ref="A1:E1"/>
    <mergeCell ref="A3:E3"/>
    <mergeCell ref="A4:E4"/>
    <mergeCell ref="A5:B5"/>
    <mergeCell ref="A6:C6"/>
    <mergeCell ref="A9:A19"/>
    <mergeCell ref="A2:E2"/>
    <mergeCell ref="D6:E6"/>
    <mergeCell ref="D8:E8"/>
    <mergeCell ref="B9:B19"/>
    <mergeCell ref="C9:C19"/>
    <mergeCell ref="D11:E11"/>
    <mergeCell ref="D15:E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H23"/>
  <sheetViews>
    <sheetView zoomScalePageLayoutView="0" workbookViewId="0" topLeftCell="A10">
      <selection activeCell="F21" sqref="F21:F22"/>
    </sheetView>
  </sheetViews>
  <sheetFormatPr defaultColWidth="11.57421875" defaultRowHeight="12.75" customHeight="1"/>
  <cols>
    <col min="1" max="1" width="21.140625" style="0" customWidth="1"/>
    <col min="2" max="2" width="11.8515625" style="0" customWidth="1"/>
    <col min="3" max="3" width="10.7109375" style="29" customWidth="1"/>
    <col min="4" max="4" width="29.7109375" style="0" customWidth="1"/>
    <col min="5" max="5" width="11.00390625" style="29" customWidth="1"/>
  </cols>
  <sheetData>
    <row r="1" spans="1:5" ht="21.75" customHeight="1">
      <c r="A1" s="147" t="s">
        <v>25</v>
      </c>
      <c r="B1" s="148"/>
      <c r="C1" s="148"/>
      <c r="D1" s="148"/>
      <c r="E1" s="149"/>
    </row>
    <row r="2" spans="1:5" ht="24.75" customHeight="1">
      <c r="A2" s="132" t="s">
        <v>281</v>
      </c>
      <c r="B2" s="132"/>
      <c r="C2" s="132"/>
      <c r="D2" s="132"/>
      <c r="E2" s="132"/>
    </row>
    <row r="3" spans="1:5" ht="19.5" customHeight="1">
      <c r="A3" s="127" t="s">
        <v>167</v>
      </c>
      <c r="B3" s="127"/>
      <c r="C3" s="127"/>
      <c r="D3" s="127"/>
      <c r="E3" s="127"/>
    </row>
    <row r="4" spans="1:5" ht="37.5" customHeight="1">
      <c r="A4" s="128" t="s">
        <v>258</v>
      </c>
      <c r="B4" s="128"/>
      <c r="C4" s="128"/>
      <c r="D4" s="128"/>
      <c r="E4" s="128"/>
    </row>
    <row r="5" spans="1:5" ht="39" customHeight="1">
      <c r="A5" s="129" t="s">
        <v>283</v>
      </c>
      <c r="B5" s="129"/>
      <c r="C5" s="4">
        <v>-159897.5399999998</v>
      </c>
      <c r="D5" s="47" t="s">
        <v>286</v>
      </c>
      <c r="E5" s="5" t="s">
        <v>310</v>
      </c>
    </row>
    <row r="6" spans="1:5" ht="21.75" customHeight="1">
      <c r="A6" s="130" t="s">
        <v>133</v>
      </c>
      <c r="B6" s="130"/>
      <c r="C6" s="130"/>
      <c r="D6" s="130" t="s">
        <v>134</v>
      </c>
      <c r="E6" s="130"/>
    </row>
    <row r="7" spans="1:5" ht="25.5" customHeight="1">
      <c r="A7" s="26" t="s">
        <v>54</v>
      </c>
      <c r="B7" s="42" t="s">
        <v>136</v>
      </c>
      <c r="C7" s="42" t="s">
        <v>137</v>
      </c>
      <c r="D7" s="42" t="s">
        <v>299</v>
      </c>
      <c r="E7" s="34" t="s">
        <v>135</v>
      </c>
    </row>
    <row r="8" spans="1:5" ht="29.25" customHeight="1">
      <c r="A8" s="40" t="s">
        <v>131</v>
      </c>
      <c r="B8" s="62">
        <v>1160476.92</v>
      </c>
      <c r="C8" s="62">
        <v>1148474.45</v>
      </c>
      <c r="D8" s="133" t="s">
        <v>300</v>
      </c>
      <c r="E8" s="134"/>
    </row>
    <row r="9" spans="1:5" ht="112.5" customHeight="1">
      <c r="A9" s="138"/>
      <c r="B9" s="131"/>
      <c r="C9" s="131"/>
      <c r="D9" s="81" t="s">
        <v>130</v>
      </c>
      <c r="E9" s="77">
        <v>981260.6</v>
      </c>
    </row>
    <row r="10" spans="1:8" ht="30.75" customHeight="1">
      <c r="A10" s="138"/>
      <c r="B10" s="131"/>
      <c r="C10" s="131"/>
      <c r="D10" s="12" t="s">
        <v>302</v>
      </c>
      <c r="E10" s="45">
        <f>SUM(E9:E9)</f>
        <v>981260.6</v>
      </c>
      <c r="H10" s="59"/>
    </row>
    <row r="11" spans="1:5" ht="24" customHeight="1">
      <c r="A11" s="138"/>
      <c r="B11" s="131"/>
      <c r="C11" s="131"/>
      <c r="D11" s="133" t="s">
        <v>301</v>
      </c>
      <c r="E11" s="134"/>
    </row>
    <row r="12" spans="1:5" ht="33.75" customHeight="1">
      <c r="A12" s="138"/>
      <c r="B12" s="131"/>
      <c r="C12" s="131"/>
      <c r="D12" s="72" t="s">
        <v>422</v>
      </c>
      <c r="E12" s="60">
        <v>32611</v>
      </c>
    </row>
    <row r="13" spans="1:5" ht="16.5" customHeight="1">
      <c r="A13" s="138"/>
      <c r="B13" s="131"/>
      <c r="C13" s="131"/>
      <c r="D13" s="72" t="s">
        <v>368</v>
      </c>
      <c r="E13" s="60">
        <v>1320</v>
      </c>
    </row>
    <row r="14" spans="1:5" ht="23.25" customHeight="1">
      <c r="A14" s="138"/>
      <c r="B14" s="131"/>
      <c r="C14" s="131"/>
      <c r="D14" s="70" t="s">
        <v>303</v>
      </c>
      <c r="E14" s="45">
        <f>SUM(E12:E13)</f>
        <v>33931</v>
      </c>
    </row>
    <row r="15" spans="1:5" ht="23.25" customHeight="1">
      <c r="A15" s="138"/>
      <c r="B15" s="131"/>
      <c r="C15" s="131"/>
      <c r="D15" s="133" t="s">
        <v>304</v>
      </c>
      <c r="E15" s="134"/>
    </row>
    <row r="16" spans="1:5" ht="23.25" customHeight="1">
      <c r="A16" s="138"/>
      <c r="B16" s="131"/>
      <c r="C16" s="131"/>
      <c r="D16" s="72" t="s">
        <v>421</v>
      </c>
      <c r="E16" s="60">
        <v>8442</v>
      </c>
    </row>
    <row r="17" spans="1:5" ht="21.75" customHeight="1">
      <c r="A17" s="138"/>
      <c r="B17" s="131"/>
      <c r="C17" s="131"/>
      <c r="D17" s="72" t="s">
        <v>402</v>
      </c>
      <c r="E17" s="60">
        <v>1902</v>
      </c>
    </row>
    <row r="18" spans="1:5" ht="21.75" customHeight="1">
      <c r="A18" s="138"/>
      <c r="B18" s="131"/>
      <c r="C18" s="131"/>
      <c r="D18" s="72" t="s">
        <v>427</v>
      </c>
      <c r="E18" s="60">
        <v>138207</v>
      </c>
    </row>
    <row r="19" spans="1:5" ht="20.25" customHeight="1">
      <c r="A19" s="138"/>
      <c r="B19" s="131"/>
      <c r="C19" s="131"/>
      <c r="D19" s="56"/>
      <c r="E19" s="62"/>
    </row>
    <row r="20" spans="1:5" ht="25.5" customHeight="1">
      <c r="A20" s="139"/>
      <c r="B20" s="131"/>
      <c r="C20" s="131"/>
      <c r="D20" s="12" t="s">
        <v>305</v>
      </c>
      <c r="E20" s="45">
        <f>SUM(E16:E19)</f>
        <v>148551</v>
      </c>
    </row>
    <row r="21" spans="1:6" ht="24" customHeight="1">
      <c r="A21" s="28" t="s">
        <v>2</v>
      </c>
      <c r="B21" s="41">
        <f>SUM(B8)</f>
        <v>1160476.92</v>
      </c>
      <c r="C21" s="41">
        <f>SUM(C8)</f>
        <v>1148474.45</v>
      </c>
      <c r="D21" s="26" t="s">
        <v>138</v>
      </c>
      <c r="E21" s="27">
        <f>SUM(E10+E14+E20)</f>
        <v>1163742.6</v>
      </c>
      <c r="F21" s="35"/>
    </row>
    <row r="22" spans="1:6" ht="22.5" customHeight="1">
      <c r="A22" s="137" t="s">
        <v>306</v>
      </c>
      <c r="B22" s="137"/>
      <c r="C22" s="137"/>
      <c r="D22" s="137"/>
      <c r="E22" s="46">
        <f>SUM(C5+C8-E21)</f>
        <v>-175165.68999999994</v>
      </c>
      <c r="F22" s="35"/>
    </row>
    <row r="23" spans="3:5" ht="12.75" customHeight="1">
      <c r="C23"/>
      <c r="E23"/>
    </row>
  </sheetData>
  <sheetProtection selectLockedCells="1" selectUnlockedCells="1"/>
  <mergeCells count="14">
    <mergeCell ref="A22:D22"/>
    <mergeCell ref="A2:E2"/>
    <mergeCell ref="D6:E6"/>
    <mergeCell ref="A3:E3"/>
    <mergeCell ref="A4:E4"/>
    <mergeCell ref="A9:A20"/>
    <mergeCell ref="B9:B20"/>
    <mergeCell ref="C9:C20"/>
    <mergeCell ref="A1:E1"/>
    <mergeCell ref="A5:B5"/>
    <mergeCell ref="A6:C6"/>
    <mergeCell ref="D8:E8"/>
    <mergeCell ref="D11:E11"/>
    <mergeCell ref="D15:E15"/>
  </mergeCells>
  <printOptions/>
  <pageMargins left="0.7875" right="0.7875" top="1.0527777777777778" bottom="1.0527777777777778" header="0.7875" footer="0.7875"/>
  <pageSetup horizontalDpi="300" verticalDpi="300" orientation="portrait" paperSize="9" scale="99" r:id="rId3"/>
  <headerFooter alignWithMargins="0">
    <oddHeader>&amp;C&amp;"Times New Roman,Обычный"&amp;12&amp;A</oddHeader>
    <oddFooter>&amp;C&amp;"Times New Roman,Обычный"&amp;12Страница &amp;P</oddFooter>
  </headerFooter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H21"/>
  <sheetViews>
    <sheetView zoomScalePageLayoutView="0" workbookViewId="0" topLeftCell="A5">
      <selection activeCell="E23" sqref="E22:E23"/>
    </sheetView>
  </sheetViews>
  <sheetFormatPr defaultColWidth="11.57421875" defaultRowHeight="12.75" customHeight="1"/>
  <cols>
    <col min="1" max="1" width="21.28125" style="0" customWidth="1"/>
    <col min="2" max="2" width="12.28125" style="0" customWidth="1"/>
    <col min="3" max="3" width="11.28125" style="0" customWidth="1"/>
    <col min="4" max="4" width="30.421875" style="0" customWidth="1"/>
    <col min="5" max="5" width="11.28125" style="0" customWidth="1"/>
  </cols>
  <sheetData>
    <row r="1" spans="1:5" ht="12.75" customHeight="1">
      <c r="A1" s="1" t="s">
        <v>26</v>
      </c>
      <c r="B1" s="2"/>
      <c r="C1" s="2"/>
      <c r="D1" s="2"/>
      <c r="E1" s="2"/>
    </row>
    <row r="2" spans="1:5" ht="24.75" customHeight="1">
      <c r="A2" s="132" t="s">
        <v>281</v>
      </c>
      <c r="B2" s="132"/>
      <c r="C2" s="132"/>
      <c r="D2" s="132"/>
      <c r="E2" s="132"/>
    </row>
    <row r="3" spans="1:5" ht="27.75" customHeight="1">
      <c r="A3" s="127" t="s">
        <v>27</v>
      </c>
      <c r="B3" s="127"/>
      <c r="C3" s="127"/>
      <c r="D3" s="127"/>
      <c r="E3" s="127"/>
    </row>
    <row r="4" spans="1:5" ht="37.5" customHeight="1">
      <c r="A4" s="128" t="s">
        <v>171</v>
      </c>
      <c r="B4" s="128"/>
      <c r="C4" s="128"/>
      <c r="D4" s="128"/>
      <c r="E4" s="128"/>
    </row>
    <row r="5" spans="1:5" ht="33.75" customHeight="1">
      <c r="A5" s="129" t="s">
        <v>283</v>
      </c>
      <c r="B5" s="129"/>
      <c r="C5" s="4">
        <v>-23022.52000000002</v>
      </c>
      <c r="D5" s="47" t="s">
        <v>286</v>
      </c>
      <c r="E5" s="5" t="s">
        <v>315</v>
      </c>
    </row>
    <row r="6" spans="1:5" ht="27" customHeight="1">
      <c r="A6" s="130" t="s">
        <v>133</v>
      </c>
      <c r="B6" s="130"/>
      <c r="C6" s="130"/>
      <c r="D6" s="130" t="s">
        <v>134</v>
      </c>
      <c r="E6" s="130"/>
    </row>
    <row r="7" spans="1:5" ht="25.5" customHeight="1">
      <c r="A7" s="26" t="s">
        <v>54</v>
      </c>
      <c r="B7" s="42" t="s">
        <v>136</v>
      </c>
      <c r="C7" s="42" t="s">
        <v>137</v>
      </c>
      <c r="D7" s="42" t="s">
        <v>299</v>
      </c>
      <c r="E7" s="34" t="s">
        <v>135</v>
      </c>
    </row>
    <row r="8" spans="1:5" ht="29.25" customHeight="1">
      <c r="A8" s="40" t="s">
        <v>131</v>
      </c>
      <c r="B8" s="62">
        <v>864495.36</v>
      </c>
      <c r="C8" s="62">
        <v>853497.64</v>
      </c>
      <c r="D8" s="133" t="s">
        <v>300</v>
      </c>
      <c r="E8" s="134"/>
    </row>
    <row r="9" spans="1:5" ht="114.75" customHeight="1">
      <c r="A9" s="138"/>
      <c r="B9" s="131"/>
      <c r="C9" s="131"/>
      <c r="D9" s="81" t="s">
        <v>130</v>
      </c>
      <c r="E9" s="77">
        <f>681117.88-26178</f>
        <v>654939.88</v>
      </c>
    </row>
    <row r="10" spans="1:8" ht="26.25" customHeight="1">
      <c r="A10" s="138"/>
      <c r="B10" s="131"/>
      <c r="C10" s="131"/>
      <c r="D10" s="12" t="s">
        <v>302</v>
      </c>
      <c r="E10" s="45">
        <f>SUM(E9:E9)</f>
        <v>654939.88</v>
      </c>
      <c r="H10" s="59"/>
    </row>
    <row r="11" spans="1:5" ht="24" customHeight="1">
      <c r="A11" s="138"/>
      <c r="B11" s="131"/>
      <c r="C11" s="131"/>
      <c r="D11" s="133" t="s">
        <v>301</v>
      </c>
      <c r="E11" s="134"/>
    </row>
    <row r="12" spans="1:5" ht="23.25" customHeight="1">
      <c r="A12" s="138"/>
      <c r="B12" s="131"/>
      <c r="C12" s="131"/>
      <c r="D12" s="72" t="s">
        <v>394</v>
      </c>
      <c r="E12" s="77">
        <v>29522</v>
      </c>
    </row>
    <row r="13" spans="1:5" ht="23.25" customHeight="1">
      <c r="A13" s="138"/>
      <c r="B13" s="131"/>
      <c r="C13" s="131"/>
      <c r="D13" s="70" t="s">
        <v>303</v>
      </c>
      <c r="E13" s="45">
        <f>SUM(E12)</f>
        <v>29522</v>
      </c>
    </row>
    <row r="14" spans="1:5" ht="23.25" customHeight="1">
      <c r="A14" s="138"/>
      <c r="B14" s="131"/>
      <c r="C14" s="131"/>
      <c r="D14" s="133" t="s">
        <v>304</v>
      </c>
      <c r="E14" s="134"/>
    </row>
    <row r="15" spans="1:5" ht="23.25" customHeight="1">
      <c r="A15" s="138"/>
      <c r="B15" s="131"/>
      <c r="C15" s="131"/>
      <c r="D15" s="72" t="s">
        <v>415</v>
      </c>
      <c r="E15" s="77">
        <v>35458</v>
      </c>
    </row>
    <row r="16" spans="1:5" ht="23.25" customHeight="1">
      <c r="A16" s="138"/>
      <c r="B16" s="131"/>
      <c r="C16" s="131"/>
      <c r="D16" s="72" t="s">
        <v>401</v>
      </c>
      <c r="E16" s="77">
        <v>51914</v>
      </c>
    </row>
    <row r="17" spans="1:5" ht="21.75" customHeight="1">
      <c r="A17" s="138"/>
      <c r="B17" s="131"/>
      <c r="C17" s="131"/>
      <c r="D17" s="72" t="s">
        <v>406</v>
      </c>
      <c r="E17" s="77">
        <v>76457</v>
      </c>
    </row>
    <row r="18" spans="1:5" ht="21.75" customHeight="1">
      <c r="A18" s="138"/>
      <c r="B18" s="131"/>
      <c r="C18" s="131"/>
      <c r="D18" s="72" t="s">
        <v>402</v>
      </c>
      <c r="E18" s="77">
        <v>1902</v>
      </c>
    </row>
    <row r="19" spans="1:5" ht="25.5" customHeight="1">
      <c r="A19" s="139"/>
      <c r="B19" s="131"/>
      <c r="C19" s="131"/>
      <c r="D19" s="12" t="s">
        <v>305</v>
      </c>
      <c r="E19" s="45">
        <f>SUM(E15:E18)</f>
        <v>165731</v>
      </c>
    </row>
    <row r="20" spans="1:6" ht="24" customHeight="1">
      <c r="A20" s="28" t="s">
        <v>2</v>
      </c>
      <c r="B20" s="41">
        <f>SUM(B8)</f>
        <v>864495.36</v>
      </c>
      <c r="C20" s="41">
        <f>SUM(C8)</f>
        <v>853497.64</v>
      </c>
      <c r="D20" s="26" t="s">
        <v>138</v>
      </c>
      <c r="E20" s="27">
        <f>SUM(E10+E13+E19)</f>
        <v>850192.88</v>
      </c>
      <c r="F20" s="35"/>
    </row>
    <row r="21" spans="1:6" ht="22.5" customHeight="1">
      <c r="A21" s="137" t="s">
        <v>306</v>
      </c>
      <c r="B21" s="137"/>
      <c r="C21" s="137"/>
      <c r="D21" s="137"/>
      <c r="E21" s="46">
        <f>SUM(C5+C8-E20)</f>
        <v>-19717.76000000001</v>
      </c>
      <c r="F21" s="35"/>
    </row>
  </sheetData>
  <sheetProtection selectLockedCells="1" selectUnlockedCells="1"/>
  <mergeCells count="13">
    <mergeCell ref="A21:D21"/>
    <mergeCell ref="A9:A19"/>
    <mergeCell ref="B9:B19"/>
    <mergeCell ref="C9:C19"/>
    <mergeCell ref="D11:E11"/>
    <mergeCell ref="D14:E14"/>
    <mergeCell ref="A2:E2"/>
    <mergeCell ref="D6:E6"/>
    <mergeCell ref="D8:E8"/>
    <mergeCell ref="A3:E3"/>
    <mergeCell ref="A4:E4"/>
    <mergeCell ref="A5:B5"/>
    <mergeCell ref="A6:C6"/>
  </mergeCells>
  <printOptions/>
  <pageMargins left="0.7875" right="0.7875" top="1.0527777777777778" bottom="1.0527777777777778" header="0.7875" footer="0.7875"/>
  <pageSetup horizontalDpi="300" verticalDpi="300" orientation="portrait" paperSize="9" scale="97" r:id="rId3"/>
  <headerFooter alignWithMargins="0">
    <oddHeader>&amp;C&amp;"Times New Roman,Обычный"&amp;12&amp;A</oddHeader>
    <oddFooter>&amp;C&amp;"Times New Roman,Обычный"&amp;12Страница &amp;P</oddFooter>
  </headerFooter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H20"/>
  <sheetViews>
    <sheetView zoomScalePageLayoutView="0" workbookViewId="0" topLeftCell="A4">
      <selection activeCell="E19" sqref="E19"/>
    </sheetView>
  </sheetViews>
  <sheetFormatPr defaultColWidth="11.57421875" defaultRowHeight="12.75" customHeight="1"/>
  <cols>
    <col min="1" max="1" width="21.7109375" style="0" customWidth="1"/>
    <col min="2" max="2" width="11.421875" style="0" customWidth="1"/>
    <col min="3" max="3" width="10.57421875" style="0" customWidth="1"/>
    <col min="4" max="4" width="32.28125" style="0" customWidth="1"/>
    <col min="5" max="5" width="10.7109375" style="0" customWidth="1"/>
  </cols>
  <sheetData>
    <row r="1" spans="1:5" ht="12.75" customHeight="1">
      <c r="A1" s="1" t="s">
        <v>28</v>
      </c>
      <c r="B1" s="2"/>
      <c r="C1" s="2"/>
      <c r="D1" s="2"/>
      <c r="E1" s="2"/>
    </row>
    <row r="2" spans="1:5" ht="24.75" customHeight="1">
      <c r="A2" s="132" t="s">
        <v>281</v>
      </c>
      <c r="B2" s="132"/>
      <c r="C2" s="132"/>
      <c r="D2" s="132"/>
      <c r="E2" s="132"/>
    </row>
    <row r="3" spans="1:5" ht="18" customHeight="1">
      <c r="A3" s="127" t="s">
        <v>29</v>
      </c>
      <c r="B3" s="127"/>
      <c r="C3" s="127"/>
      <c r="D3" s="127"/>
      <c r="E3" s="127"/>
    </row>
    <row r="4" spans="1:5" ht="37.5" customHeight="1">
      <c r="A4" s="128" t="s">
        <v>172</v>
      </c>
      <c r="B4" s="128"/>
      <c r="C4" s="128"/>
      <c r="D4" s="128"/>
      <c r="E4" s="128"/>
    </row>
    <row r="5" spans="1:5" ht="33.75" customHeight="1">
      <c r="A5" s="129" t="s">
        <v>283</v>
      </c>
      <c r="B5" s="129"/>
      <c r="C5" s="4">
        <v>-366724.4</v>
      </c>
      <c r="D5" s="47" t="s">
        <v>286</v>
      </c>
      <c r="E5" s="43" t="s">
        <v>316</v>
      </c>
    </row>
    <row r="6" spans="1:5" ht="27" customHeight="1">
      <c r="A6" s="130" t="s">
        <v>133</v>
      </c>
      <c r="B6" s="130"/>
      <c r="C6" s="130"/>
      <c r="D6" s="130" t="s">
        <v>134</v>
      </c>
      <c r="E6" s="130"/>
    </row>
    <row r="7" spans="1:5" ht="25.5" customHeight="1">
      <c r="A7" s="26" t="s">
        <v>54</v>
      </c>
      <c r="B7" s="42" t="s">
        <v>136</v>
      </c>
      <c r="C7" s="42" t="s">
        <v>137</v>
      </c>
      <c r="D7" s="42" t="s">
        <v>299</v>
      </c>
      <c r="E7" s="34" t="s">
        <v>135</v>
      </c>
    </row>
    <row r="8" spans="1:5" ht="29.25" customHeight="1">
      <c r="A8" s="40" t="s">
        <v>131</v>
      </c>
      <c r="B8" s="62">
        <v>718359.23</v>
      </c>
      <c r="C8" s="62">
        <v>708490.72</v>
      </c>
      <c r="D8" s="133" t="s">
        <v>300</v>
      </c>
      <c r="E8" s="134"/>
    </row>
    <row r="9" spans="1:5" ht="107.25" customHeight="1">
      <c r="A9" s="138"/>
      <c r="B9" s="131"/>
      <c r="C9" s="131"/>
      <c r="D9" s="81" t="s">
        <v>130</v>
      </c>
      <c r="E9" s="62">
        <f>511149.6-4902</f>
        <v>506247.6</v>
      </c>
    </row>
    <row r="10" spans="1:8" ht="26.25" customHeight="1">
      <c r="A10" s="138"/>
      <c r="B10" s="131"/>
      <c r="C10" s="131"/>
      <c r="D10" s="12" t="s">
        <v>302</v>
      </c>
      <c r="E10" s="45">
        <f>SUM(E9:E9)</f>
        <v>506247.6</v>
      </c>
      <c r="H10" s="59"/>
    </row>
    <row r="11" spans="1:5" ht="24" customHeight="1">
      <c r="A11" s="138"/>
      <c r="B11" s="131"/>
      <c r="C11" s="131"/>
      <c r="D11" s="133" t="s">
        <v>301</v>
      </c>
      <c r="E11" s="134"/>
    </row>
    <row r="12" spans="1:5" ht="23.25" customHeight="1">
      <c r="A12" s="138"/>
      <c r="B12" s="131"/>
      <c r="C12" s="131"/>
      <c r="D12" s="72" t="s">
        <v>394</v>
      </c>
      <c r="E12" s="77">
        <v>7130</v>
      </c>
    </row>
    <row r="13" spans="1:5" ht="23.25" customHeight="1">
      <c r="A13" s="138"/>
      <c r="B13" s="131"/>
      <c r="C13" s="131"/>
      <c r="D13" s="72" t="s">
        <v>416</v>
      </c>
      <c r="E13" s="77">
        <v>6394</v>
      </c>
    </row>
    <row r="14" spans="1:5" ht="23.25" customHeight="1">
      <c r="A14" s="138"/>
      <c r="B14" s="131"/>
      <c r="C14" s="131"/>
      <c r="D14" s="70" t="s">
        <v>303</v>
      </c>
      <c r="E14" s="45">
        <f>SUM(E12:E13)</f>
        <v>13524</v>
      </c>
    </row>
    <row r="15" spans="1:5" ht="23.25" customHeight="1">
      <c r="A15" s="138"/>
      <c r="B15" s="131"/>
      <c r="C15" s="131"/>
      <c r="D15" s="133" t="s">
        <v>304</v>
      </c>
      <c r="E15" s="134"/>
    </row>
    <row r="16" spans="1:5" ht="23.25" customHeight="1">
      <c r="A16" s="138"/>
      <c r="B16" s="131"/>
      <c r="C16" s="131"/>
      <c r="D16" s="72" t="s">
        <v>415</v>
      </c>
      <c r="E16" s="77">
        <v>36139</v>
      </c>
    </row>
    <row r="17" spans="1:5" ht="23.25" customHeight="1">
      <c r="A17" s="138"/>
      <c r="B17" s="131"/>
      <c r="C17" s="131"/>
      <c r="D17" s="72" t="s">
        <v>406</v>
      </c>
      <c r="E17" s="77">
        <v>65066</v>
      </c>
    </row>
    <row r="18" spans="1:5" ht="25.5" customHeight="1">
      <c r="A18" s="139"/>
      <c r="B18" s="131"/>
      <c r="C18" s="131"/>
      <c r="D18" s="12" t="s">
        <v>305</v>
      </c>
      <c r="E18" s="45">
        <f>SUM(E16:E17)</f>
        <v>101205</v>
      </c>
    </row>
    <row r="19" spans="1:5" ht="24" customHeight="1">
      <c r="A19" s="54" t="s">
        <v>2</v>
      </c>
      <c r="B19" s="41">
        <f>SUM(B8)</f>
        <v>718359.23</v>
      </c>
      <c r="C19" s="41">
        <f>SUM(C8)</f>
        <v>708490.72</v>
      </c>
      <c r="D19" s="26" t="s">
        <v>138</v>
      </c>
      <c r="E19" s="27">
        <f>SUM(E10+E14+E18)</f>
        <v>620976.6</v>
      </c>
    </row>
    <row r="20" spans="1:5" ht="22.5" customHeight="1">
      <c r="A20" s="137" t="s">
        <v>306</v>
      </c>
      <c r="B20" s="137"/>
      <c r="C20" s="137"/>
      <c r="D20" s="137"/>
      <c r="E20" s="46">
        <f>SUM(C5+C8-E19)</f>
        <v>-279210.28</v>
      </c>
    </row>
  </sheetData>
  <sheetProtection selectLockedCells="1" selectUnlockedCells="1"/>
  <mergeCells count="13">
    <mergeCell ref="A20:D20"/>
    <mergeCell ref="A2:E2"/>
    <mergeCell ref="D6:E6"/>
    <mergeCell ref="A9:A18"/>
    <mergeCell ref="B9:B18"/>
    <mergeCell ref="C9:C18"/>
    <mergeCell ref="D11:E11"/>
    <mergeCell ref="D15:E15"/>
    <mergeCell ref="A3:E3"/>
    <mergeCell ref="A4:E4"/>
    <mergeCell ref="A5:B5"/>
    <mergeCell ref="A6:C6"/>
    <mergeCell ref="D8:E8"/>
  </mergeCells>
  <printOptions/>
  <pageMargins left="0.7875" right="0.7875" top="1.0527777777777778" bottom="1.0527777777777778" header="0.7875" footer="0.7875"/>
  <pageSetup horizontalDpi="300" verticalDpi="300" orientation="portrait" paperSize="9" scale="97" r:id="rId3"/>
  <headerFooter alignWithMargins="0">
    <oddHeader>&amp;C&amp;"Times New Roman,Обычный"&amp;12&amp;A</oddHeader>
    <oddFooter>&amp;C&amp;"Times New Roman,Обычный"&amp;12Страница &amp;P</oddFooter>
  </headerFooter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H20"/>
  <sheetViews>
    <sheetView zoomScalePageLayoutView="0" workbookViewId="0" topLeftCell="A7">
      <selection activeCell="A21" sqref="A21:IV22"/>
    </sheetView>
  </sheetViews>
  <sheetFormatPr defaultColWidth="11.57421875" defaultRowHeight="12.75" customHeight="1"/>
  <cols>
    <col min="1" max="1" width="22.7109375" style="0" customWidth="1"/>
    <col min="2" max="2" width="11.7109375" style="0" customWidth="1"/>
    <col min="3" max="3" width="11.28125" style="0" customWidth="1"/>
    <col min="4" max="4" width="31.57421875" style="0" customWidth="1"/>
    <col min="5" max="5" width="10.421875" style="0" customWidth="1"/>
  </cols>
  <sheetData>
    <row r="1" spans="1:5" ht="12.75" customHeight="1">
      <c r="A1" s="1" t="s">
        <v>30</v>
      </c>
      <c r="B1" s="2"/>
      <c r="C1" s="2"/>
      <c r="D1" s="2"/>
      <c r="E1" s="2"/>
    </row>
    <row r="2" spans="1:5" ht="24.75" customHeight="1">
      <c r="A2" s="132" t="s">
        <v>281</v>
      </c>
      <c r="B2" s="132"/>
      <c r="C2" s="132"/>
      <c r="D2" s="132"/>
      <c r="E2" s="132"/>
    </row>
    <row r="3" spans="1:5" ht="30" customHeight="1">
      <c r="A3" s="127" t="s">
        <v>31</v>
      </c>
      <c r="B3" s="127"/>
      <c r="C3" s="127"/>
      <c r="D3" s="127"/>
      <c r="E3" s="127"/>
    </row>
    <row r="4" spans="1:5" ht="37.5" customHeight="1">
      <c r="A4" s="128" t="s">
        <v>174</v>
      </c>
      <c r="B4" s="128"/>
      <c r="C4" s="128"/>
      <c r="D4" s="128"/>
      <c r="E4" s="128"/>
    </row>
    <row r="5" spans="1:5" ht="33.75" customHeight="1">
      <c r="A5" s="129" t="s">
        <v>283</v>
      </c>
      <c r="B5" s="129"/>
      <c r="C5" s="37">
        <v>-8578.98999999999</v>
      </c>
      <c r="D5" s="47" t="s">
        <v>286</v>
      </c>
      <c r="E5" s="5" t="s">
        <v>317</v>
      </c>
    </row>
    <row r="6" spans="1:5" ht="27" customHeight="1">
      <c r="A6" s="130" t="s">
        <v>133</v>
      </c>
      <c r="B6" s="130"/>
      <c r="C6" s="130"/>
      <c r="D6" s="130" t="s">
        <v>134</v>
      </c>
      <c r="E6" s="130"/>
    </row>
    <row r="7" spans="1:5" ht="30" customHeight="1">
      <c r="A7" s="26" t="s">
        <v>54</v>
      </c>
      <c r="B7" s="42" t="s">
        <v>136</v>
      </c>
      <c r="C7" s="42" t="s">
        <v>137</v>
      </c>
      <c r="D7" s="42" t="s">
        <v>299</v>
      </c>
      <c r="E7" s="34" t="s">
        <v>135</v>
      </c>
    </row>
    <row r="8" spans="1:5" ht="29.25" customHeight="1">
      <c r="A8" s="40" t="s">
        <v>131</v>
      </c>
      <c r="B8" s="62">
        <v>77937.32</v>
      </c>
      <c r="C8" s="62">
        <v>73963</v>
      </c>
      <c r="D8" s="133" t="s">
        <v>300</v>
      </c>
      <c r="E8" s="134"/>
    </row>
    <row r="9" spans="1:5" ht="114.75" customHeight="1">
      <c r="A9" s="138"/>
      <c r="B9" s="131"/>
      <c r="C9" s="131"/>
      <c r="D9" s="81" t="s">
        <v>130</v>
      </c>
      <c r="E9" s="77">
        <f>56270.34-2817</f>
        <v>53453.34</v>
      </c>
    </row>
    <row r="10" spans="1:8" ht="26.25" customHeight="1">
      <c r="A10" s="138"/>
      <c r="B10" s="131"/>
      <c r="C10" s="131"/>
      <c r="D10" s="12" t="s">
        <v>302</v>
      </c>
      <c r="E10" s="45">
        <f>SUM(E9:E9)</f>
        <v>53453.34</v>
      </c>
      <c r="H10" s="59"/>
    </row>
    <row r="11" spans="1:5" ht="24" customHeight="1">
      <c r="A11" s="138"/>
      <c r="B11" s="131"/>
      <c r="C11" s="131"/>
      <c r="D11" s="133" t="s">
        <v>301</v>
      </c>
      <c r="E11" s="134"/>
    </row>
    <row r="12" spans="1:5" ht="23.25" customHeight="1">
      <c r="A12" s="138"/>
      <c r="B12" s="131"/>
      <c r="C12" s="131"/>
      <c r="D12" s="12"/>
      <c r="E12" s="22"/>
    </row>
    <row r="13" spans="1:5" ht="23.25" customHeight="1">
      <c r="A13" s="138"/>
      <c r="B13" s="131"/>
      <c r="C13" s="131"/>
      <c r="D13" s="70" t="s">
        <v>303</v>
      </c>
      <c r="E13" s="45">
        <f>SUM(E12)</f>
        <v>0</v>
      </c>
    </row>
    <row r="14" spans="1:5" ht="23.25" customHeight="1">
      <c r="A14" s="138"/>
      <c r="B14" s="131"/>
      <c r="C14" s="131"/>
      <c r="D14" s="133" t="s">
        <v>304</v>
      </c>
      <c r="E14" s="134"/>
    </row>
    <row r="15" spans="1:5" ht="31.5" customHeight="1">
      <c r="A15" s="138"/>
      <c r="B15" s="131"/>
      <c r="C15" s="131"/>
      <c r="D15" s="72" t="s">
        <v>423</v>
      </c>
      <c r="E15" s="77">
        <v>12775</v>
      </c>
    </row>
    <row r="16" spans="1:5" ht="21.75" customHeight="1">
      <c r="A16" s="138"/>
      <c r="B16" s="131"/>
      <c r="C16" s="131"/>
      <c r="D16" s="56"/>
      <c r="E16" s="62"/>
    </row>
    <row r="17" spans="1:5" ht="20.25" customHeight="1">
      <c r="A17" s="138"/>
      <c r="B17" s="131"/>
      <c r="C17" s="131"/>
      <c r="D17" s="56"/>
      <c r="E17" s="62"/>
    </row>
    <row r="18" spans="1:5" ht="25.5" customHeight="1">
      <c r="A18" s="139"/>
      <c r="B18" s="131"/>
      <c r="C18" s="131"/>
      <c r="D18" s="12" t="s">
        <v>305</v>
      </c>
      <c r="E18" s="45">
        <f>SUM(E15:E17)</f>
        <v>12775</v>
      </c>
    </row>
    <row r="19" spans="1:5" ht="24" customHeight="1">
      <c r="A19" s="28" t="s">
        <v>2</v>
      </c>
      <c r="B19" s="41">
        <f>SUM(B8)</f>
        <v>77937.32</v>
      </c>
      <c r="C19" s="41">
        <f>SUM(C8)</f>
        <v>73963</v>
      </c>
      <c r="D19" s="26" t="s">
        <v>138</v>
      </c>
      <c r="E19" s="27">
        <f>SUM(E10+E13+E18)</f>
        <v>66228.34</v>
      </c>
    </row>
    <row r="20" spans="1:5" ht="22.5" customHeight="1">
      <c r="A20" s="137" t="s">
        <v>306</v>
      </c>
      <c r="B20" s="137"/>
      <c r="C20" s="137"/>
      <c r="D20" s="137"/>
      <c r="E20" s="46">
        <f>SUM(C5+C8-E19)</f>
        <v>-844.3299999999872</v>
      </c>
    </row>
  </sheetData>
  <sheetProtection selectLockedCells="1" selectUnlockedCells="1"/>
  <mergeCells count="13">
    <mergeCell ref="A20:D20"/>
    <mergeCell ref="A2:E2"/>
    <mergeCell ref="D6:E6"/>
    <mergeCell ref="A3:E3"/>
    <mergeCell ref="A4:E4"/>
    <mergeCell ref="A9:A18"/>
    <mergeCell ref="B9:B18"/>
    <mergeCell ref="C9:C18"/>
    <mergeCell ref="D11:E11"/>
    <mergeCell ref="D14:E14"/>
    <mergeCell ref="D8:E8"/>
    <mergeCell ref="A5:B5"/>
    <mergeCell ref="A6:C6"/>
  </mergeCells>
  <printOptions/>
  <pageMargins left="0.7875" right="0.7875" top="1.0527777777777778" bottom="1.0527777777777778" header="0.7875" footer="0.7875"/>
  <pageSetup horizontalDpi="300" verticalDpi="300" orientation="portrait" paperSize="9" scale="97" r:id="rId3"/>
  <headerFooter alignWithMargins="0">
    <oddHeader>&amp;C&amp;"Times New Roman,Обычный"&amp;12&amp;A</oddHeader>
    <oddFooter>&amp;C&amp;"Times New Roman,Обычный"&amp;12Страница &amp;P</oddFooter>
  </headerFooter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G20"/>
  <sheetViews>
    <sheetView zoomScalePageLayoutView="0" workbookViewId="0" topLeftCell="A4">
      <selection activeCell="E15" sqref="E15:E16"/>
    </sheetView>
  </sheetViews>
  <sheetFormatPr defaultColWidth="11.57421875" defaultRowHeight="12.75" customHeight="1"/>
  <cols>
    <col min="1" max="1" width="21.28125" style="0" customWidth="1"/>
    <col min="2" max="2" width="11.7109375" style="0" customWidth="1"/>
    <col min="3" max="3" width="11.421875" style="0" customWidth="1"/>
    <col min="4" max="4" width="31.421875" style="0" customWidth="1"/>
    <col min="5" max="5" width="11.140625" style="0" customWidth="1"/>
  </cols>
  <sheetData>
    <row r="1" spans="1:5" ht="18.75" customHeight="1">
      <c r="A1" s="1" t="s">
        <v>32</v>
      </c>
      <c r="B1" s="2"/>
      <c r="C1" s="2"/>
      <c r="D1" s="2"/>
      <c r="E1" s="2"/>
    </row>
    <row r="2" spans="1:5" ht="24.75" customHeight="1">
      <c r="A2" s="132" t="s">
        <v>281</v>
      </c>
      <c r="B2" s="132"/>
      <c r="C2" s="132"/>
      <c r="D2" s="132"/>
      <c r="E2" s="132"/>
    </row>
    <row r="3" spans="1:5" ht="16.5" customHeight="1">
      <c r="A3" s="127" t="s">
        <v>175</v>
      </c>
      <c r="B3" s="127"/>
      <c r="C3" s="127"/>
      <c r="D3" s="127"/>
      <c r="E3" s="127"/>
    </row>
    <row r="4" spans="1:5" ht="37.5" customHeight="1">
      <c r="A4" s="128" t="s">
        <v>176</v>
      </c>
      <c r="B4" s="128"/>
      <c r="C4" s="128"/>
      <c r="D4" s="128"/>
      <c r="E4" s="128"/>
    </row>
    <row r="5" spans="1:5" ht="40.5" customHeight="1">
      <c r="A5" s="129" t="s">
        <v>283</v>
      </c>
      <c r="B5" s="129"/>
      <c r="C5" s="37">
        <v>121960.15999999997</v>
      </c>
      <c r="D5" s="47" t="s">
        <v>286</v>
      </c>
      <c r="E5" s="43" t="s">
        <v>318</v>
      </c>
    </row>
    <row r="6" spans="1:5" ht="27" customHeight="1">
      <c r="A6" s="130" t="s">
        <v>133</v>
      </c>
      <c r="B6" s="130"/>
      <c r="C6" s="130"/>
      <c r="D6" s="130" t="s">
        <v>134</v>
      </c>
      <c r="E6" s="130"/>
    </row>
    <row r="7" spans="1:5" ht="30" customHeight="1">
      <c r="A7" s="26" t="s">
        <v>54</v>
      </c>
      <c r="B7" s="42" t="s">
        <v>136</v>
      </c>
      <c r="C7" s="42" t="s">
        <v>137</v>
      </c>
      <c r="D7" s="42" t="s">
        <v>299</v>
      </c>
      <c r="E7" s="34" t="s">
        <v>135</v>
      </c>
    </row>
    <row r="8" spans="1:5" ht="29.25" customHeight="1">
      <c r="A8" s="40" t="s">
        <v>131</v>
      </c>
      <c r="B8" s="62">
        <v>184522.6</v>
      </c>
      <c r="C8" s="62">
        <v>205210.04</v>
      </c>
      <c r="D8" s="133" t="s">
        <v>300</v>
      </c>
      <c r="E8" s="134"/>
    </row>
    <row r="9" spans="1:5" ht="115.5" customHeight="1">
      <c r="A9" s="138"/>
      <c r="B9" s="131"/>
      <c r="C9" s="131"/>
      <c r="D9" s="81" t="s">
        <v>130</v>
      </c>
      <c r="E9" s="77">
        <v>174034.96000000002</v>
      </c>
    </row>
    <row r="10" spans="1:7" ht="26.25" customHeight="1">
      <c r="A10" s="138"/>
      <c r="B10" s="131"/>
      <c r="C10" s="131"/>
      <c r="D10" s="12" t="s">
        <v>302</v>
      </c>
      <c r="E10" s="45">
        <f>SUM(E9:E9)</f>
        <v>174034.96000000002</v>
      </c>
      <c r="G10" s="59"/>
    </row>
    <row r="11" spans="1:5" ht="24" customHeight="1">
      <c r="A11" s="138"/>
      <c r="B11" s="131"/>
      <c r="C11" s="131"/>
      <c r="D11" s="133" t="s">
        <v>301</v>
      </c>
      <c r="E11" s="134"/>
    </row>
    <row r="12" spans="1:5" ht="23.25" customHeight="1">
      <c r="A12" s="138"/>
      <c r="B12" s="131"/>
      <c r="C12" s="131"/>
      <c r="D12" s="12"/>
      <c r="E12" s="22"/>
    </row>
    <row r="13" spans="1:5" ht="23.25" customHeight="1">
      <c r="A13" s="138"/>
      <c r="B13" s="131"/>
      <c r="C13" s="131"/>
      <c r="D13" s="70" t="s">
        <v>303</v>
      </c>
      <c r="E13" s="45">
        <f>SUM(E12)</f>
        <v>0</v>
      </c>
    </row>
    <row r="14" spans="1:5" ht="23.25" customHeight="1">
      <c r="A14" s="138"/>
      <c r="B14" s="131"/>
      <c r="C14" s="131"/>
      <c r="D14" s="133" t="s">
        <v>304</v>
      </c>
      <c r="E14" s="134"/>
    </row>
    <row r="15" spans="1:5" ht="21.75" customHeight="1">
      <c r="A15" s="138"/>
      <c r="B15" s="131"/>
      <c r="C15" s="131"/>
      <c r="D15" s="72" t="s">
        <v>424</v>
      </c>
      <c r="E15" s="77">
        <v>62221</v>
      </c>
    </row>
    <row r="16" spans="1:5" ht="21.75" customHeight="1">
      <c r="A16" s="138"/>
      <c r="B16" s="131"/>
      <c r="C16" s="131"/>
      <c r="D16" s="72" t="s">
        <v>425</v>
      </c>
      <c r="E16" s="77">
        <v>41585</v>
      </c>
    </row>
    <row r="17" spans="1:5" ht="20.25" customHeight="1">
      <c r="A17" s="138"/>
      <c r="B17" s="131"/>
      <c r="C17" s="131"/>
      <c r="D17" s="56"/>
      <c r="E17" s="62"/>
    </row>
    <row r="18" spans="1:5" ht="25.5" customHeight="1">
      <c r="A18" s="139"/>
      <c r="B18" s="131"/>
      <c r="C18" s="131"/>
      <c r="D18" s="12" t="s">
        <v>305</v>
      </c>
      <c r="E18" s="45">
        <f>SUM(E15:E17)</f>
        <v>103806</v>
      </c>
    </row>
    <row r="19" spans="1:5" ht="24" customHeight="1">
      <c r="A19" s="54" t="s">
        <v>2</v>
      </c>
      <c r="B19" s="41">
        <f>SUM(B8)</f>
        <v>184522.6</v>
      </c>
      <c r="C19" s="41">
        <f>SUM(C8)</f>
        <v>205210.04</v>
      </c>
      <c r="D19" s="26" t="s">
        <v>138</v>
      </c>
      <c r="E19" s="27">
        <f>SUM(E10+E13+E18)</f>
        <v>277840.96</v>
      </c>
    </row>
    <row r="20" spans="1:5" ht="22.5" customHeight="1">
      <c r="A20" s="137" t="s">
        <v>306</v>
      </c>
      <c r="B20" s="137"/>
      <c r="C20" s="137"/>
      <c r="D20" s="137"/>
      <c r="E20" s="46">
        <f>SUM(C5+C8-E19)</f>
        <v>49329.23999999993</v>
      </c>
    </row>
  </sheetData>
  <sheetProtection selectLockedCells="1" selectUnlockedCells="1"/>
  <mergeCells count="13">
    <mergeCell ref="A20:D20"/>
    <mergeCell ref="A2:E2"/>
    <mergeCell ref="D6:E6"/>
    <mergeCell ref="A3:E3"/>
    <mergeCell ref="D8:E8"/>
    <mergeCell ref="A9:A18"/>
    <mergeCell ref="B9:B18"/>
    <mergeCell ref="A4:E4"/>
    <mergeCell ref="A5:B5"/>
    <mergeCell ref="A6:C6"/>
    <mergeCell ref="C9:C18"/>
    <mergeCell ref="D11:E11"/>
    <mergeCell ref="D14:E14"/>
  </mergeCells>
  <printOptions/>
  <pageMargins left="0.7875" right="0.7875" top="1.0527777777777778" bottom="1.0527777777777778" header="0.7875" footer="0.7875"/>
  <pageSetup horizontalDpi="300" verticalDpi="300" orientation="portrait" paperSize="9" scale="97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H27"/>
  <sheetViews>
    <sheetView zoomScalePageLayoutView="0" workbookViewId="0" topLeftCell="A4">
      <selection activeCell="E15" sqref="E15:E16"/>
    </sheetView>
  </sheetViews>
  <sheetFormatPr defaultColWidth="11.57421875" defaultRowHeight="12.75" customHeight="1"/>
  <cols>
    <col min="1" max="1" width="21.421875" style="0" customWidth="1"/>
    <col min="2" max="2" width="11.00390625" style="0" customWidth="1"/>
    <col min="3" max="3" width="11.28125" style="0" customWidth="1"/>
    <col min="4" max="4" width="32.28125" style="0" customWidth="1"/>
    <col min="5" max="5" width="10.57421875" style="0" customWidth="1"/>
  </cols>
  <sheetData>
    <row r="1" spans="1:5" ht="16.5" customHeight="1">
      <c r="A1" s="1" t="s">
        <v>33</v>
      </c>
      <c r="B1" s="2"/>
      <c r="C1" s="2"/>
      <c r="D1" s="2"/>
      <c r="E1" s="2"/>
    </row>
    <row r="2" spans="1:5" ht="24.75" customHeight="1">
      <c r="A2" s="132" t="s">
        <v>281</v>
      </c>
      <c r="B2" s="132"/>
      <c r="C2" s="132"/>
      <c r="D2" s="132"/>
      <c r="E2" s="132"/>
    </row>
    <row r="3" spans="1:5" ht="16.5" customHeight="1">
      <c r="A3" s="127" t="s">
        <v>177</v>
      </c>
      <c r="B3" s="127"/>
      <c r="C3" s="127"/>
      <c r="D3" s="127"/>
      <c r="E3" s="127"/>
    </row>
    <row r="4" spans="1:5" ht="37.5" customHeight="1">
      <c r="A4" s="128" t="s">
        <v>270</v>
      </c>
      <c r="B4" s="128"/>
      <c r="C4" s="128"/>
      <c r="D4" s="128"/>
      <c r="E4" s="128"/>
    </row>
    <row r="5" spans="1:5" ht="40.5" customHeight="1">
      <c r="A5" s="129" t="s">
        <v>283</v>
      </c>
      <c r="B5" s="129"/>
      <c r="C5" s="37">
        <v>38769.679999999964</v>
      </c>
      <c r="D5" s="47" t="s">
        <v>286</v>
      </c>
      <c r="E5" s="43" t="s">
        <v>319</v>
      </c>
    </row>
    <row r="6" spans="1:5" ht="27" customHeight="1">
      <c r="A6" s="130" t="s">
        <v>133</v>
      </c>
      <c r="B6" s="130"/>
      <c r="C6" s="130"/>
      <c r="D6" s="130" t="s">
        <v>134</v>
      </c>
      <c r="E6" s="130"/>
    </row>
    <row r="7" spans="1:5" ht="30" customHeight="1">
      <c r="A7" s="26" t="s">
        <v>54</v>
      </c>
      <c r="B7" s="42" t="s">
        <v>158</v>
      </c>
      <c r="C7" s="42" t="s">
        <v>170</v>
      </c>
      <c r="D7" s="42" t="s">
        <v>299</v>
      </c>
      <c r="E7" s="34" t="s">
        <v>135</v>
      </c>
    </row>
    <row r="8" spans="1:5" ht="29.25" customHeight="1">
      <c r="A8" s="40" t="s">
        <v>131</v>
      </c>
      <c r="B8" s="62">
        <v>172524.04</v>
      </c>
      <c r="C8" s="62">
        <v>144710.19</v>
      </c>
      <c r="D8" s="133" t="s">
        <v>300</v>
      </c>
      <c r="E8" s="134"/>
    </row>
    <row r="9" spans="1:5" ht="107.25" customHeight="1">
      <c r="A9" s="138"/>
      <c r="B9" s="131"/>
      <c r="C9" s="131"/>
      <c r="D9" s="81" t="s">
        <v>130</v>
      </c>
      <c r="E9" s="77">
        <v>119462.85</v>
      </c>
    </row>
    <row r="10" spans="1:8" ht="26.25" customHeight="1">
      <c r="A10" s="138"/>
      <c r="B10" s="131"/>
      <c r="C10" s="131"/>
      <c r="D10" s="12" t="s">
        <v>302</v>
      </c>
      <c r="E10" s="45">
        <f>SUM(E9:E9)</f>
        <v>119462.85</v>
      </c>
      <c r="H10" s="59"/>
    </row>
    <row r="11" spans="1:5" ht="24" customHeight="1">
      <c r="A11" s="138"/>
      <c r="B11" s="131"/>
      <c r="C11" s="131"/>
      <c r="D11" s="133" t="s">
        <v>301</v>
      </c>
      <c r="E11" s="134"/>
    </row>
    <row r="12" spans="1:5" ht="24" customHeight="1">
      <c r="A12" s="138"/>
      <c r="B12" s="131"/>
      <c r="C12" s="131"/>
      <c r="D12" s="73" t="s">
        <v>378</v>
      </c>
      <c r="E12" s="77">
        <v>3833</v>
      </c>
    </row>
    <row r="13" spans="1:5" ht="23.25" customHeight="1">
      <c r="A13" s="138"/>
      <c r="B13" s="131"/>
      <c r="C13" s="131"/>
      <c r="D13" s="70" t="s">
        <v>303</v>
      </c>
      <c r="E13" s="45">
        <f>SUM(E12:E12)</f>
        <v>3833</v>
      </c>
    </row>
    <row r="14" spans="1:5" ht="23.25" customHeight="1">
      <c r="A14" s="138"/>
      <c r="B14" s="131"/>
      <c r="C14" s="131"/>
      <c r="D14" s="133" t="s">
        <v>304</v>
      </c>
      <c r="E14" s="134"/>
    </row>
    <row r="15" spans="1:5" ht="21.75" customHeight="1">
      <c r="A15" s="138"/>
      <c r="B15" s="131"/>
      <c r="C15" s="131"/>
      <c r="D15" s="72" t="s">
        <v>424</v>
      </c>
      <c r="E15" s="77">
        <v>64340</v>
      </c>
    </row>
    <row r="16" spans="1:5" ht="21.75" customHeight="1">
      <c r="A16" s="138"/>
      <c r="B16" s="131"/>
      <c r="C16" s="131"/>
      <c r="D16" s="57" t="s">
        <v>487</v>
      </c>
      <c r="E16" s="77">
        <v>15814</v>
      </c>
    </row>
    <row r="17" spans="1:5" ht="25.5" customHeight="1">
      <c r="A17" s="139"/>
      <c r="B17" s="131"/>
      <c r="C17" s="131"/>
      <c r="D17" s="12" t="s">
        <v>305</v>
      </c>
      <c r="E17" s="45">
        <f>SUM(E15:E16)</f>
        <v>80154</v>
      </c>
    </row>
    <row r="18" spans="1:5" ht="24" customHeight="1">
      <c r="A18" s="28" t="s">
        <v>2</v>
      </c>
      <c r="B18" s="41">
        <f>SUM(B8)</f>
        <v>172524.04</v>
      </c>
      <c r="C18" s="41">
        <f>SUM(C8)</f>
        <v>144710.19</v>
      </c>
      <c r="D18" s="26" t="s">
        <v>138</v>
      </c>
      <c r="E18" s="27">
        <f>SUM(E10+E13+E17)</f>
        <v>203449.85</v>
      </c>
    </row>
    <row r="19" spans="1:5" ht="22.5" customHeight="1">
      <c r="A19" s="137" t="s">
        <v>306</v>
      </c>
      <c r="B19" s="137"/>
      <c r="C19" s="137"/>
      <c r="D19" s="137"/>
      <c r="E19" s="46">
        <f>SUM(C5+C8-E18)</f>
        <v>-19969.98000000004</v>
      </c>
    </row>
    <row r="22" spans="1:2" ht="12.75" customHeight="1">
      <c r="A22" s="13"/>
      <c r="B22" s="13"/>
    </row>
    <row r="23" spans="1:2" ht="12.75" customHeight="1">
      <c r="A23" s="135"/>
      <c r="B23" s="135"/>
    </row>
    <row r="24" spans="1:2" ht="12.75" customHeight="1">
      <c r="A24" s="135"/>
      <c r="B24" s="135"/>
    </row>
    <row r="25" spans="1:2" ht="12.75" customHeight="1">
      <c r="A25" s="135"/>
      <c r="B25" s="135"/>
    </row>
    <row r="26" spans="1:2" ht="12.75" customHeight="1">
      <c r="A26" s="135"/>
      <c r="B26" s="135"/>
    </row>
    <row r="27" spans="1:2" ht="12.75" customHeight="1">
      <c r="A27" s="135"/>
      <c r="B27" s="135"/>
    </row>
  </sheetData>
  <sheetProtection selectLockedCells="1" selectUnlockedCells="1"/>
  <mergeCells count="18">
    <mergeCell ref="A2:E2"/>
    <mergeCell ref="D6:E6"/>
    <mergeCell ref="A23:B23"/>
    <mergeCell ref="A24:B24"/>
    <mergeCell ref="A25:B25"/>
    <mergeCell ref="A9:A17"/>
    <mergeCell ref="B9:B17"/>
    <mergeCell ref="C9:C17"/>
    <mergeCell ref="D11:E11"/>
    <mergeCell ref="D14:E14"/>
    <mergeCell ref="A26:B26"/>
    <mergeCell ref="A27:B27"/>
    <mergeCell ref="A3:E3"/>
    <mergeCell ref="A4:E4"/>
    <mergeCell ref="A5:B5"/>
    <mergeCell ref="A6:C6"/>
    <mergeCell ref="A19:D19"/>
    <mergeCell ref="D8:E8"/>
  </mergeCells>
  <printOptions/>
  <pageMargins left="0.7875" right="0.7875" top="1.0527777777777778" bottom="1.0527777777777778" header="0.7875" footer="0.7875"/>
  <pageSetup horizontalDpi="300" verticalDpi="300" orientation="portrait" paperSize="9" scale="97" r:id="rId3"/>
  <headerFooter alignWithMargins="0">
    <oddHeader>&amp;C&amp;"Times New Roman,Обычный"&amp;12&amp;A</oddHeader>
    <oddFooter>&amp;C&amp;"Times New Roman,Обычный"&amp;12Страница &amp;P</oddFooter>
  </headerFooter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H22"/>
  <sheetViews>
    <sheetView zoomScalePageLayoutView="0" workbookViewId="0" topLeftCell="A7">
      <selection activeCell="A20" sqref="A20:IV22"/>
    </sheetView>
  </sheetViews>
  <sheetFormatPr defaultColWidth="11.57421875" defaultRowHeight="12.75" customHeight="1"/>
  <cols>
    <col min="1" max="1" width="20.140625" style="7" customWidth="1"/>
    <col min="2" max="2" width="11.00390625" style="7" customWidth="1"/>
    <col min="3" max="3" width="10.421875" style="7" customWidth="1"/>
    <col min="4" max="4" width="30.57421875" style="7" customWidth="1"/>
    <col min="5" max="5" width="11.7109375" style="15" customWidth="1"/>
    <col min="6" max="16384" width="11.57421875" style="7" customWidth="1"/>
  </cols>
  <sheetData>
    <row r="1" spans="1:5" ht="12.75" customHeight="1">
      <c r="A1" s="6" t="s">
        <v>34</v>
      </c>
      <c r="B1" s="2"/>
      <c r="C1" s="2"/>
      <c r="D1" s="2"/>
      <c r="E1" s="14"/>
    </row>
    <row r="2" spans="1:5" ht="24.75" customHeight="1">
      <c r="A2" s="132" t="s">
        <v>281</v>
      </c>
      <c r="B2" s="132"/>
      <c r="C2" s="132"/>
      <c r="D2" s="132"/>
      <c r="E2" s="132"/>
    </row>
    <row r="3" spans="1:5" ht="16.5" customHeight="1">
      <c r="A3" s="127" t="s">
        <v>35</v>
      </c>
      <c r="B3" s="127"/>
      <c r="C3" s="127"/>
      <c r="D3" s="127"/>
      <c r="E3" s="127"/>
    </row>
    <row r="4" spans="1:5" ht="37.5" customHeight="1">
      <c r="A4" s="128" t="s">
        <v>178</v>
      </c>
      <c r="B4" s="128"/>
      <c r="C4" s="128"/>
      <c r="D4" s="128"/>
      <c r="E4" s="128"/>
    </row>
    <row r="5" spans="1:5" ht="40.5" customHeight="1">
      <c r="A5" s="129" t="s">
        <v>283</v>
      </c>
      <c r="B5" s="129"/>
      <c r="C5" s="42">
        <v>60764.53</v>
      </c>
      <c r="D5" s="47" t="s">
        <v>286</v>
      </c>
      <c r="E5" s="42" t="s">
        <v>179</v>
      </c>
    </row>
    <row r="6" spans="1:5" ht="27" customHeight="1">
      <c r="A6" s="130" t="s">
        <v>133</v>
      </c>
      <c r="B6" s="130"/>
      <c r="C6" s="130"/>
      <c r="D6" s="130" t="s">
        <v>134</v>
      </c>
      <c r="E6" s="130"/>
    </row>
    <row r="7" spans="1:5" ht="30" customHeight="1">
      <c r="A7" s="26" t="s">
        <v>54</v>
      </c>
      <c r="B7" s="42" t="s">
        <v>158</v>
      </c>
      <c r="C7" s="42" t="s">
        <v>170</v>
      </c>
      <c r="D7" s="42" t="s">
        <v>299</v>
      </c>
      <c r="E7" s="42" t="s">
        <v>173</v>
      </c>
    </row>
    <row r="8" spans="1:5" ht="29.25" customHeight="1">
      <c r="A8" s="40" t="s">
        <v>131</v>
      </c>
      <c r="B8" s="62">
        <v>46792.08</v>
      </c>
      <c r="C8" s="62">
        <v>55516.01</v>
      </c>
      <c r="D8" s="133" t="s">
        <v>300</v>
      </c>
      <c r="E8" s="134"/>
    </row>
    <row r="9" spans="1:5" ht="108" customHeight="1">
      <c r="A9" s="138"/>
      <c r="B9" s="131"/>
      <c r="C9" s="131"/>
      <c r="D9" s="81" t="s">
        <v>130</v>
      </c>
      <c r="E9" s="77">
        <v>43579.21</v>
      </c>
    </row>
    <row r="10" spans="1:8" ht="26.25" customHeight="1">
      <c r="A10" s="138"/>
      <c r="B10" s="131"/>
      <c r="C10" s="131"/>
      <c r="D10" s="12" t="s">
        <v>302</v>
      </c>
      <c r="E10" s="45">
        <f>SUM(E9:E9)</f>
        <v>43579.21</v>
      </c>
      <c r="H10" s="59"/>
    </row>
    <row r="11" spans="1:5" ht="24" customHeight="1">
      <c r="A11" s="138"/>
      <c r="B11" s="131"/>
      <c r="C11" s="131"/>
      <c r="D11" s="133" t="s">
        <v>301</v>
      </c>
      <c r="E11" s="134"/>
    </row>
    <row r="12" spans="1:5" ht="23.25" customHeight="1">
      <c r="A12" s="138"/>
      <c r="B12" s="131"/>
      <c r="C12" s="131"/>
      <c r="D12" s="12"/>
      <c r="E12" s="22"/>
    </row>
    <row r="13" spans="1:5" ht="23.25" customHeight="1">
      <c r="A13" s="138"/>
      <c r="B13" s="131"/>
      <c r="C13" s="131"/>
      <c r="D13" s="70" t="s">
        <v>303</v>
      </c>
      <c r="E13" s="45">
        <f>SUM(E12)</f>
        <v>0</v>
      </c>
    </row>
    <row r="14" spans="1:5" ht="23.25" customHeight="1">
      <c r="A14" s="138"/>
      <c r="B14" s="131"/>
      <c r="C14" s="131"/>
      <c r="D14" s="133" t="s">
        <v>304</v>
      </c>
      <c r="E14" s="134"/>
    </row>
    <row r="15" spans="1:5" ht="21.75" customHeight="1">
      <c r="A15" s="138"/>
      <c r="B15" s="131"/>
      <c r="C15" s="131"/>
      <c r="D15" s="72" t="s">
        <v>426</v>
      </c>
      <c r="E15" s="77">
        <v>81181</v>
      </c>
    </row>
    <row r="16" spans="1:5" ht="20.25" customHeight="1">
      <c r="A16" s="138"/>
      <c r="B16" s="131"/>
      <c r="C16" s="131"/>
      <c r="D16" s="56"/>
      <c r="E16" s="62"/>
    </row>
    <row r="17" spans="1:5" ht="25.5" customHeight="1">
      <c r="A17" s="139"/>
      <c r="B17" s="131"/>
      <c r="C17" s="131"/>
      <c r="D17" s="12" t="s">
        <v>305</v>
      </c>
      <c r="E17" s="45">
        <f>SUM(E15:E16)</f>
        <v>81181</v>
      </c>
    </row>
    <row r="18" spans="1:5" ht="24" customHeight="1">
      <c r="A18" s="28" t="s">
        <v>2</v>
      </c>
      <c r="B18" s="41">
        <f>SUM(B8)</f>
        <v>46792.08</v>
      </c>
      <c r="C18" s="41">
        <f>SUM(C8)</f>
        <v>55516.01</v>
      </c>
      <c r="D18" s="26" t="s">
        <v>138</v>
      </c>
      <c r="E18" s="27">
        <f>SUM(E10+E13+E17)</f>
        <v>124760.20999999999</v>
      </c>
    </row>
    <row r="19" spans="1:5" ht="22.5" customHeight="1">
      <c r="A19" s="137" t="s">
        <v>306</v>
      </c>
      <c r="B19" s="137"/>
      <c r="C19" s="137"/>
      <c r="D19" s="137"/>
      <c r="E19" s="46">
        <f>SUM(C5+C8-E18)</f>
        <v>-8479.669999999984</v>
      </c>
    </row>
    <row r="20" ht="12.75" customHeight="1"/>
    <row r="21" spans="1:2" ht="12.75" customHeight="1">
      <c r="A21" s="13"/>
      <c r="B21" s="13"/>
    </row>
    <row r="22" spans="1:2" ht="12.75" customHeight="1">
      <c r="A22" s="135"/>
      <c r="B22" s="135"/>
    </row>
  </sheetData>
  <sheetProtection selectLockedCells="1" selectUnlockedCells="1"/>
  <mergeCells count="14">
    <mergeCell ref="A2:E2"/>
    <mergeCell ref="A3:E3"/>
    <mergeCell ref="A4:E4"/>
    <mergeCell ref="A5:B5"/>
    <mergeCell ref="A6:C6"/>
    <mergeCell ref="D6:E6"/>
    <mergeCell ref="D8:E8"/>
    <mergeCell ref="A22:B22"/>
    <mergeCell ref="A9:A17"/>
    <mergeCell ref="B9:B17"/>
    <mergeCell ref="C9:C17"/>
    <mergeCell ref="D11:E11"/>
    <mergeCell ref="D14:E14"/>
    <mergeCell ref="A19:D19"/>
  </mergeCells>
  <printOptions/>
  <pageMargins left="0.7875" right="0.7875" top="1.0527777777777778" bottom="1.0527777777777778" header="0.7875" footer="0.7875"/>
  <pageSetup horizontalDpi="300" verticalDpi="300" orientation="portrait" paperSize="9" scale="97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H20"/>
  <sheetViews>
    <sheetView zoomScalePageLayoutView="0" workbookViewId="0" topLeftCell="A1">
      <selection activeCell="A21" sqref="A21:IV22"/>
    </sheetView>
  </sheetViews>
  <sheetFormatPr defaultColWidth="11.57421875" defaultRowHeight="12.75" customHeight="1"/>
  <cols>
    <col min="1" max="1" width="24.28125" style="0" customWidth="1"/>
    <col min="2" max="2" width="10.8515625" style="0" customWidth="1"/>
    <col min="3" max="3" width="10.7109375" style="0" customWidth="1"/>
    <col min="4" max="4" width="30.8515625" style="0" customWidth="1"/>
    <col min="5" max="5" width="11.7109375" style="0" customWidth="1"/>
  </cols>
  <sheetData>
    <row r="1" spans="1:5" ht="12.75" customHeight="1">
      <c r="A1" s="1" t="s">
        <v>36</v>
      </c>
      <c r="B1" s="2"/>
      <c r="C1" s="2"/>
      <c r="D1" s="2"/>
      <c r="E1" s="2"/>
    </row>
    <row r="2" spans="1:5" ht="24.75" customHeight="1">
      <c r="A2" s="132" t="s">
        <v>281</v>
      </c>
      <c r="B2" s="132"/>
      <c r="C2" s="132"/>
      <c r="D2" s="132"/>
      <c r="E2" s="132"/>
    </row>
    <row r="3" spans="1:5" ht="16.5" customHeight="1">
      <c r="A3" s="127" t="s">
        <v>37</v>
      </c>
      <c r="B3" s="127"/>
      <c r="C3" s="127"/>
      <c r="D3" s="127"/>
      <c r="E3" s="127"/>
    </row>
    <row r="4" spans="1:5" ht="37.5" customHeight="1">
      <c r="A4" s="128" t="s">
        <v>181</v>
      </c>
      <c r="B4" s="128"/>
      <c r="C4" s="128"/>
      <c r="D4" s="128"/>
      <c r="E4" s="128"/>
    </row>
    <row r="5" spans="1:5" ht="40.5" customHeight="1">
      <c r="A5" s="129" t="s">
        <v>283</v>
      </c>
      <c r="B5" s="129"/>
      <c r="C5" s="37">
        <v>-61752</v>
      </c>
      <c r="D5" s="47" t="s">
        <v>286</v>
      </c>
      <c r="E5" s="42" t="s">
        <v>180</v>
      </c>
    </row>
    <row r="6" spans="1:5" ht="27" customHeight="1">
      <c r="A6" s="130" t="s">
        <v>133</v>
      </c>
      <c r="B6" s="130"/>
      <c r="C6" s="130"/>
      <c r="D6" s="130" t="s">
        <v>134</v>
      </c>
      <c r="E6" s="130"/>
    </row>
    <row r="7" spans="1:5" ht="30" customHeight="1">
      <c r="A7" s="26" t="s">
        <v>54</v>
      </c>
      <c r="B7" s="42" t="s">
        <v>158</v>
      </c>
      <c r="C7" s="42" t="s">
        <v>170</v>
      </c>
      <c r="D7" s="42" t="s">
        <v>299</v>
      </c>
      <c r="E7" s="42" t="s">
        <v>173</v>
      </c>
    </row>
    <row r="8" spans="1:5" ht="29.25" customHeight="1">
      <c r="A8" s="40" t="s">
        <v>131</v>
      </c>
      <c r="B8" s="62">
        <v>3201.36</v>
      </c>
      <c r="C8" s="62">
        <v>3468.14</v>
      </c>
      <c r="D8" s="133" t="s">
        <v>300</v>
      </c>
      <c r="E8" s="134"/>
    </row>
    <row r="9" spans="1:5" ht="108.75" customHeight="1">
      <c r="A9" s="138"/>
      <c r="B9" s="131"/>
      <c r="C9" s="131"/>
      <c r="D9" s="81" t="s">
        <v>130</v>
      </c>
      <c r="E9" s="77">
        <v>6195.91</v>
      </c>
    </row>
    <row r="10" spans="1:8" ht="26.25" customHeight="1">
      <c r="A10" s="138"/>
      <c r="B10" s="131"/>
      <c r="C10" s="131"/>
      <c r="D10" s="12" t="s">
        <v>302</v>
      </c>
      <c r="E10" s="45">
        <f>SUM(E9:E9)</f>
        <v>6195.91</v>
      </c>
      <c r="H10" s="59"/>
    </row>
    <row r="11" spans="1:5" ht="24" customHeight="1">
      <c r="A11" s="138"/>
      <c r="B11" s="131"/>
      <c r="C11" s="131"/>
      <c r="D11" s="133" t="s">
        <v>301</v>
      </c>
      <c r="E11" s="134"/>
    </row>
    <row r="12" spans="1:5" ht="23.25" customHeight="1">
      <c r="A12" s="138"/>
      <c r="B12" s="131"/>
      <c r="C12" s="131"/>
      <c r="D12" s="12"/>
      <c r="E12" s="22"/>
    </row>
    <row r="13" spans="1:5" ht="23.25" customHeight="1">
      <c r="A13" s="138"/>
      <c r="B13" s="131"/>
      <c r="C13" s="131"/>
      <c r="D13" s="70" t="s">
        <v>303</v>
      </c>
      <c r="E13" s="45">
        <f>SUM(E12)</f>
        <v>0</v>
      </c>
    </row>
    <row r="14" spans="1:5" ht="23.25" customHeight="1">
      <c r="A14" s="138"/>
      <c r="B14" s="131"/>
      <c r="C14" s="131"/>
      <c r="D14" s="133" t="s">
        <v>304</v>
      </c>
      <c r="E14" s="134"/>
    </row>
    <row r="15" spans="1:5" ht="21.75" customHeight="1">
      <c r="A15" s="138"/>
      <c r="B15" s="131"/>
      <c r="C15" s="131"/>
      <c r="D15" s="56"/>
      <c r="E15" s="62"/>
    </row>
    <row r="16" spans="1:5" ht="21.75" customHeight="1">
      <c r="A16" s="138"/>
      <c r="B16" s="131"/>
      <c r="C16" s="131"/>
      <c r="D16" s="56"/>
      <c r="E16" s="62"/>
    </row>
    <row r="17" spans="1:5" ht="20.25" customHeight="1">
      <c r="A17" s="138"/>
      <c r="B17" s="131"/>
      <c r="C17" s="131"/>
      <c r="D17" s="56"/>
      <c r="E17" s="62"/>
    </row>
    <row r="18" spans="1:5" ht="25.5" customHeight="1">
      <c r="A18" s="139"/>
      <c r="B18" s="131"/>
      <c r="C18" s="131"/>
      <c r="D18" s="12" t="s">
        <v>305</v>
      </c>
      <c r="E18" s="46">
        <f>SUM(E15:E17)</f>
        <v>0</v>
      </c>
    </row>
    <row r="19" spans="1:5" ht="24" customHeight="1">
      <c r="A19" s="28" t="s">
        <v>2</v>
      </c>
      <c r="B19" s="41">
        <f>SUM(B8)</f>
        <v>3201.36</v>
      </c>
      <c r="C19" s="41">
        <f>SUM(C8)</f>
        <v>3468.14</v>
      </c>
      <c r="D19" s="26" t="s">
        <v>138</v>
      </c>
      <c r="E19" s="46">
        <f>SUM(E10+E13+E18)</f>
        <v>6195.91</v>
      </c>
    </row>
    <row r="20" spans="1:5" ht="22.5" customHeight="1">
      <c r="A20" s="137" t="s">
        <v>306</v>
      </c>
      <c r="B20" s="137"/>
      <c r="C20" s="137"/>
      <c r="D20" s="137"/>
      <c r="E20" s="46">
        <f>SUM(C5+C8-E19)</f>
        <v>-64479.770000000004</v>
      </c>
    </row>
  </sheetData>
  <sheetProtection selectLockedCells="1" selectUnlockedCells="1"/>
  <mergeCells count="13">
    <mergeCell ref="D8:E8"/>
    <mergeCell ref="A2:E2"/>
    <mergeCell ref="A3:E3"/>
    <mergeCell ref="A4:E4"/>
    <mergeCell ref="A5:B5"/>
    <mergeCell ref="A6:C6"/>
    <mergeCell ref="D6:E6"/>
    <mergeCell ref="A9:A18"/>
    <mergeCell ref="B9:B18"/>
    <mergeCell ref="C9:C18"/>
    <mergeCell ref="D11:E11"/>
    <mergeCell ref="D14:E14"/>
    <mergeCell ref="A20:D20"/>
  </mergeCells>
  <printOptions/>
  <pageMargins left="0.7875" right="0.7875" top="1.0527777777777778" bottom="1.0527777777777778" header="0.7875" footer="0.7875"/>
  <pageSetup horizontalDpi="300" verticalDpi="300" orientation="portrait" paperSize="9" scale="96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H28"/>
  <sheetViews>
    <sheetView zoomScalePageLayoutView="0" workbookViewId="0" topLeftCell="A7">
      <selection activeCell="C33" sqref="C33"/>
    </sheetView>
  </sheetViews>
  <sheetFormatPr defaultColWidth="11.57421875" defaultRowHeight="12.75" customHeight="1"/>
  <cols>
    <col min="1" max="1" width="20.140625" style="0" customWidth="1"/>
    <col min="2" max="2" width="11.00390625" style="0" customWidth="1"/>
    <col min="3" max="3" width="10.421875" style="0" customWidth="1"/>
    <col min="4" max="4" width="29.421875" style="0" customWidth="1"/>
    <col min="5" max="5" width="10.421875" style="0" customWidth="1"/>
  </cols>
  <sheetData>
    <row r="1" spans="1:5" ht="17.25" customHeight="1">
      <c r="A1" s="124" t="s">
        <v>5</v>
      </c>
      <c r="B1" s="125"/>
      <c r="C1" s="125"/>
      <c r="D1" s="125"/>
      <c r="E1" s="126"/>
    </row>
    <row r="2" spans="1:5" ht="24.75" customHeight="1">
      <c r="A2" s="132" t="s">
        <v>281</v>
      </c>
      <c r="B2" s="132"/>
      <c r="C2" s="132"/>
      <c r="D2" s="132"/>
      <c r="E2" s="132"/>
    </row>
    <row r="3" spans="1:5" ht="27" customHeight="1">
      <c r="A3" s="127" t="s">
        <v>6</v>
      </c>
      <c r="B3" s="127"/>
      <c r="C3" s="127"/>
      <c r="D3" s="127"/>
      <c r="E3" s="127"/>
    </row>
    <row r="4" spans="1:5" ht="41.25" customHeight="1">
      <c r="A4" s="128" t="s">
        <v>279</v>
      </c>
      <c r="B4" s="128"/>
      <c r="C4" s="128"/>
      <c r="D4" s="128"/>
      <c r="E4" s="128"/>
    </row>
    <row r="5" spans="1:5" ht="56.25" customHeight="1">
      <c r="A5" s="129" t="s">
        <v>283</v>
      </c>
      <c r="B5" s="129"/>
      <c r="C5" s="25">
        <v>-262085.66</v>
      </c>
      <c r="D5" s="47" t="s">
        <v>288</v>
      </c>
      <c r="E5" s="47" t="s">
        <v>289</v>
      </c>
    </row>
    <row r="6" spans="1:5" ht="27.75" customHeight="1">
      <c r="A6" s="130" t="s">
        <v>133</v>
      </c>
      <c r="B6" s="130"/>
      <c r="C6" s="130"/>
      <c r="D6" s="130" t="s">
        <v>134</v>
      </c>
      <c r="E6" s="130"/>
    </row>
    <row r="7" spans="1:5" ht="30.75" customHeight="1">
      <c r="A7" s="26" t="s">
        <v>54</v>
      </c>
      <c r="B7" s="42" t="s">
        <v>158</v>
      </c>
      <c r="C7" s="42" t="s">
        <v>159</v>
      </c>
      <c r="D7" s="42" t="s">
        <v>299</v>
      </c>
      <c r="E7" s="34" t="s">
        <v>135</v>
      </c>
    </row>
    <row r="8" spans="1:5" ht="29.25" customHeight="1">
      <c r="A8" s="40" t="s">
        <v>131</v>
      </c>
      <c r="B8" s="62">
        <v>176727.38</v>
      </c>
      <c r="C8" s="62">
        <v>174096.88</v>
      </c>
      <c r="D8" s="133" t="s">
        <v>300</v>
      </c>
      <c r="E8" s="134"/>
    </row>
    <row r="9" spans="1:5" ht="105" customHeight="1">
      <c r="A9" s="138"/>
      <c r="B9" s="131"/>
      <c r="C9" s="131"/>
      <c r="D9" s="81" t="s">
        <v>130</v>
      </c>
      <c r="E9" s="77">
        <v>100729.87</v>
      </c>
    </row>
    <row r="10" spans="1:8" ht="26.25" customHeight="1">
      <c r="A10" s="138"/>
      <c r="B10" s="131"/>
      <c r="C10" s="131"/>
      <c r="D10" s="12" t="s">
        <v>302</v>
      </c>
      <c r="E10" s="45">
        <f>SUM(E9:E9)</f>
        <v>100729.87</v>
      </c>
      <c r="H10" s="59"/>
    </row>
    <row r="11" spans="1:5" ht="24" customHeight="1">
      <c r="A11" s="138"/>
      <c r="B11" s="131"/>
      <c r="C11" s="131"/>
      <c r="D11" s="133" t="s">
        <v>301</v>
      </c>
      <c r="E11" s="134"/>
    </row>
    <row r="12" spans="1:5" ht="23.25" customHeight="1">
      <c r="A12" s="138"/>
      <c r="B12" s="131"/>
      <c r="C12" s="131"/>
      <c r="D12" s="73"/>
      <c r="E12" s="62"/>
    </row>
    <row r="13" spans="1:5" ht="23.25" customHeight="1">
      <c r="A13" s="138"/>
      <c r="B13" s="131"/>
      <c r="C13" s="131"/>
      <c r="D13" s="70" t="s">
        <v>303</v>
      </c>
      <c r="E13" s="45">
        <f>SUM(E12)</f>
        <v>0</v>
      </c>
    </row>
    <row r="14" spans="1:5" ht="23.25" customHeight="1">
      <c r="A14" s="138"/>
      <c r="B14" s="131"/>
      <c r="C14" s="131"/>
      <c r="D14" s="133" t="s">
        <v>304</v>
      </c>
      <c r="E14" s="134"/>
    </row>
    <row r="15" spans="1:5" ht="21.75" customHeight="1">
      <c r="A15" s="138"/>
      <c r="B15" s="131"/>
      <c r="C15" s="131"/>
      <c r="D15" s="73" t="s">
        <v>370</v>
      </c>
      <c r="E15" s="77">
        <v>87697</v>
      </c>
    </row>
    <row r="16" spans="1:5" ht="20.25" customHeight="1">
      <c r="A16" s="138"/>
      <c r="B16" s="131"/>
      <c r="C16" s="131"/>
      <c r="D16" s="56"/>
      <c r="E16" s="62"/>
    </row>
    <row r="17" spans="1:5" ht="25.5" customHeight="1">
      <c r="A17" s="139"/>
      <c r="B17" s="131"/>
      <c r="C17" s="131"/>
      <c r="D17" s="12" t="s">
        <v>305</v>
      </c>
      <c r="E17" s="45">
        <f>SUM(E15:E16)</f>
        <v>87697</v>
      </c>
    </row>
    <row r="18" spans="1:6" ht="24" customHeight="1">
      <c r="A18" s="28" t="s">
        <v>2</v>
      </c>
      <c r="B18" s="41">
        <f>SUM(B8)</f>
        <v>176727.38</v>
      </c>
      <c r="C18" s="41">
        <f>SUM(C8)</f>
        <v>174096.88</v>
      </c>
      <c r="D18" s="26" t="s">
        <v>138</v>
      </c>
      <c r="E18" s="27">
        <f>SUM(E10+E13+E17)</f>
        <v>188426.87</v>
      </c>
      <c r="F18" s="35"/>
    </row>
    <row r="19" spans="1:6" ht="22.5" customHeight="1">
      <c r="A19" s="137" t="s">
        <v>306</v>
      </c>
      <c r="B19" s="137"/>
      <c r="C19" s="137"/>
      <c r="D19" s="137"/>
      <c r="E19" s="46">
        <f>SUM(C5+C8-E18)</f>
        <v>-276415.65</v>
      </c>
      <c r="F19" s="35"/>
    </row>
    <row r="28" spans="1:2" ht="12.75" customHeight="1">
      <c r="A28" s="135"/>
      <c r="B28" s="135"/>
    </row>
  </sheetData>
  <sheetProtection selectLockedCells="1" selectUnlockedCells="1"/>
  <mergeCells count="15">
    <mergeCell ref="D14:E14"/>
    <mergeCell ref="D8:E8"/>
    <mergeCell ref="A28:B28"/>
    <mergeCell ref="A9:A17"/>
    <mergeCell ref="B9:B17"/>
    <mergeCell ref="C9:C17"/>
    <mergeCell ref="D11:E11"/>
    <mergeCell ref="A19:D19"/>
    <mergeCell ref="A1:E1"/>
    <mergeCell ref="A3:E3"/>
    <mergeCell ref="A4:E4"/>
    <mergeCell ref="A5:B5"/>
    <mergeCell ref="A6:C6"/>
    <mergeCell ref="A2:E2"/>
    <mergeCell ref="D6:E6"/>
  </mergeCells>
  <printOptions/>
  <pageMargins left="0.7875" right="0.7875" top="1.0527777777777778" bottom="1.0527777777777778" header="0.7875" footer="0.7875"/>
  <pageSetup horizontalDpi="300" verticalDpi="300" orientation="portrait" paperSize="9" scale="9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H19"/>
  <sheetViews>
    <sheetView zoomScalePageLayoutView="0" workbookViewId="0" topLeftCell="A4">
      <selection activeCell="A20" sqref="A20:IV22"/>
    </sheetView>
  </sheetViews>
  <sheetFormatPr defaultColWidth="11.57421875" defaultRowHeight="12.75" customHeight="1"/>
  <cols>
    <col min="1" max="1" width="20.28125" style="0" customWidth="1"/>
    <col min="2" max="2" width="10.8515625" style="0" customWidth="1"/>
    <col min="3" max="3" width="10.28125" style="0" customWidth="1"/>
    <col min="4" max="4" width="31.8515625" style="0" customWidth="1"/>
    <col min="5" max="5" width="12.140625" style="0" customWidth="1"/>
  </cols>
  <sheetData>
    <row r="1" spans="1:5" ht="12.75" customHeight="1">
      <c r="A1" s="1" t="s">
        <v>38</v>
      </c>
      <c r="B1" s="2"/>
      <c r="C1" s="2"/>
      <c r="D1" s="2"/>
      <c r="E1" s="2"/>
    </row>
    <row r="2" spans="1:5" ht="24.75" customHeight="1">
      <c r="A2" s="132" t="s">
        <v>281</v>
      </c>
      <c r="B2" s="132"/>
      <c r="C2" s="132"/>
      <c r="D2" s="132"/>
      <c r="E2" s="132"/>
    </row>
    <row r="3" spans="1:5" ht="16.5" customHeight="1">
      <c r="A3" s="127" t="s">
        <v>39</v>
      </c>
      <c r="B3" s="127"/>
      <c r="C3" s="127"/>
      <c r="D3" s="127"/>
      <c r="E3" s="127"/>
    </row>
    <row r="4" spans="1:5" ht="30" customHeight="1">
      <c r="A4" s="128" t="s">
        <v>271</v>
      </c>
      <c r="B4" s="128"/>
      <c r="C4" s="128"/>
      <c r="D4" s="128"/>
      <c r="E4" s="128"/>
    </row>
    <row r="5" spans="1:5" ht="40.5" customHeight="1">
      <c r="A5" s="129" t="s">
        <v>283</v>
      </c>
      <c r="B5" s="129"/>
      <c r="C5" s="37">
        <v>-79177.77</v>
      </c>
      <c r="D5" s="47" t="s">
        <v>286</v>
      </c>
      <c r="E5" s="42" t="s">
        <v>180</v>
      </c>
    </row>
    <row r="6" spans="1:5" ht="27" customHeight="1">
      <c r="A6" s="130" t="s">
        <v>133</v>
      </c>
      <c r="B6" s="130"/>
      <c r="C6" s="130"/>
      <c r="D6" s="130" t="s">
        <v>134</v>
      </c>
      <c r="E6" s="130"/>
    </row>
    <row r="7" spans="1:5" ht="30" customHeight="1">
      <c r="A7" s="26" t="s">
        <v>54</v>
      </c>
      <c r="B7" s="42" t="s">
        <v>158</v>
      </c>
      <c r="C7" s="42" t="s">
        <v>170</v>
      </c>
      <c r="D7" s="42" t="s">
        <v>299</v>
      </c>
      <c r="E7" s="42" t="s">
        <v>173</v>
      </c>
    </row>
    <row r="8" spans="1:5" ht="29.25" customHeight="1">
      <c r="A8" s="40" t="s">
        <v>131</v>
      </c>
      <c r="B8" s="62">
        <v>4564.2</v>
      </c>
      <c r="C8" s="62">
        <v>4183.85</v>
      </c>
      <c r="D8" s="133" t="s">
        <v>300</v>
      </c>
      <c r="E8" s="134"/>
    </row>
    <row r="9" spans="1:5" ht="111.75" customHeight="1">
      <c r="A9" s="138"/>
      <c r="B9" s="131"/>
      <c r="C9" s="131"/>
      <c r="D9" s="81" t="s">
        <v>130</v>
      </c>
      <c r="E9" s="77">
        <v>8834.91</v>
      </c>
    </row>
    <row r="10" spans="1:8" ht="26.25" customHeight="1">
      <c r="A10" s="138"/>
      <c r="B10" s="131"/>
      <c r="C10" s="131"/>
      <c r="D10" s="12" t="s">
        <v>302</v>
      </c>
      <c r="E10" s="45">
        <f>SUM(E9:E9)</f>
        <v>8834.91</v>
      </c>
      <c r="H10" s="59"/>
    </row>
    <row r="11" spans="1:5" ht="24" customHeight="1">
      <c r="A11" s="138"/>
      <c r="B11" s="131"/>
      <c r="C11" s="131"/>
      <c r="D11" s="133" t="s">
        <v>301</v>
      </c>
      <c r="E11" s="134"/>
    </row>
    <row r="12" spans="1:5" ht="23.25" customHeight="1">
      <c r="A12" s="138"/>
      <c r="B12" s="131"/>
      <c r="C12" s="131"/>
      <c r="D12" s="12"/>
      <c r="E12" s="22"/>
    </row>
    <row r="13" spans="1:5" ht="23.25" customHeight="1">
      <c r="A13" s="138"/>
      <c r="B13" s="131"/>
      <c r="C13" s="131"/>
      <c r="D13" s="70" t="s">
        <v>303</v>
      </c>
      <c r="E13" s="45">
        <f>SUM(E12)</f>
        <v>0</v>
      </c>
    </row>
    <row r="14" spans="1:5" ht="23.25" customHeight="1">
      <c r="A14" s="138"/>
      <c r="B14" s="131"/>
      <c r="C14" s="131"/>
      <c r="D14" s="133" t="s">
        <v>304</v>
      </c>
      <c r="E14" s="134"/>
    </row>
    <row r="15" spans="1:5" ht="21.75" customHeight="1">
      <c r="A15" s="138"/>
      <c r="B15" s="131"/>
      <c r="C15" s="131"/>
      <c r="D15" s="56"/>
      <c r="E15" s="62"/>
    </row>
    <row r="16" spans="1:5" ht="20.25" customHeight="1">
      <c r="A16" s="138"/>
      <c r="B16" s="131"/>
      <c r="C16" s="131"/>
      <c r="D16" s="56"/>
      <c r="E16" s="62"/>
    </row>
    <row r="17" spans="1:5" ht="25.5" customHeight="1">
      <c r="A17" s="139"/>
      <c r="B17" s="131"/>
      <c r="C17" s="131"/>
      <c r="D17" s="12" t="s">
        <v>305</v>
      </c>
      <c r="E17" s="45">
        <f>SUM(E15:E16)</f>
        <v>0</v>
      </c>
    </row>
    <row r="18" spans="1:5" ht="24" customHeight="1">
      <c r="A18" s="28" t="s">
        <v>2</v>
      </c>
      <c r="B18" s="41">
        <f>SUM(B8)</f>
        <v>4564.2</v>
      </c>
      <c r="C18" s="41">
        <f>SUM(C8)</f>
        <v>4183.85</v>
      </c>
      <c r="D18" s="26" t="s">
        <v>138</v>
      </c>
      <c r="E18" s="27">
        <f>SUM(E10+E13+E17)</f>
        <v>8834.91</v>
      </c>
    </row>
    <row r="19" spans="1:5" ht="22.5" customHeight="1">
      <c r="A19" s="137" t="s">
        <v>306</v>
      </c>
      <c r="B19" s="137"/>
      <c r="C19" s="137"/>
      <c r="D19" s="137"/>
      <c r="E19" s="46">
        <f>SUM(C5+C8-E18)</f>
        <v>-83828.83</v>
      </c>
    </row>
  </sheetData>
  <sheetProtection selectLockedCells="1" selectUnlockedCells="1"/>
  <mergeCells count="13">
    <mergeCell ref="D8:E8"/>
    <mergeCell ref="A2:E2"/>
    <mergeCell ref="A3:E3"/>
    <mergeCell ref="A4:E4"/>
    <mergeCell ref="A5:B5"/>
    <mergeCell ref="A6:C6"/>
    <mergeCell ref="D6:E6"/>
    <mergeCell ref="A9:A17"/>
    <mergeCell ref="B9:B17"/>
    <mergeCell ref="C9:C17"/>
    <mergeCell ref="D11:E11"/>
    <mergeCell ref="D14:E14"/>
    <mergeCell ref="A19:D19"/>
  </mergeCells>
  <printOptions/>
  <pageMargins left="0.7875" right="0.7875" top="1.0527777777777778" bottom="1.0527777777777778" header="0.7875" footer="0.7875"/>
  <pageSetup horizontalDpi="300" verticalDpi="300" orientation="portrait" paperSize="9" scale="97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H27"/>
  <sheetViews>
    <sheetView zoomScalePageLayoutView="0" workbookViewId="0" topLeftCell="A4">
      <selection activeCell="A20" sqref="A20:IV21"/>
    </sheetView>
  </sheetViews>
  <sheetFormatPr defaultColWidth="11.57421875" defaultRowHeight="12.75" customHeight="1"/>
  <cols>
    <col min="1" max="1" width="20.8515625" style="0" customWidth="1"/>
    <col min="2" max="2" width="12.28125" style="0" customWidth="1"/>
    <col min="3" max="3" width="10.8515625" style="0" customWidth="1"/>
    <col min="4" max="4" width="31.8515625" style="0" customWidth="1"/>
    <col min="5" max="5" width="12.421875" style="0" customWidth="1"/>
  </cols>
  <sheetData>
    <row r="1" spans="1:5" ht="12.75" customHeight="1">
      <c r="A1" s="1" t="s">
        <v>40</v>
      </c>
      <c r="B1" s="2"/>
      <c r="C1" s="2"/>
      <c r="D1" s="2"/>
      <c r="E1" s="2"/>
    </row>
    <row r="2" spans="1:5" ht="24.75" customHeight="1">
      <c r="A2" s="132" t="s">
        <v>281</v>
      </c>
      <c r="B2" s="132"/>
      <c r="C2" s="132"/>
      <c r="D2" s="132"/>
      <c r="E2" s="132"/>
    </row>
    <row r="3" spans="1:5" ht="16.5" customHeight="1">
      <c r="A3" s="127" t="s">
        <v>41</v>
      </c>
      <c r="B3" s="127"/>
      <c r="C3" s="127"/>
      <c r="D3" s="127"/>
      <c r="E3" s="127"/>
    </row>
    <row r="4" spans="1:5" ht="37.5" customHeight="1">
      <c r="A4" s="128" t="s">
        <v>272</v>
      </c>
      <c r="B4" s="128"/>
      <c r="C4" s="128"/>
      <c r="D4" s="128"/>
      <c r="E4" s="128"/>
    </row>
    <row r="5" spans="1:5" ht="40.5" customHeight="1">
      <c r="A5" s="129" t="s">
        <v>283</v>
      </c>
      <c r="B5" s="129"/>
      <c r="C5" s="42">
        <v>128382.18999999994</v>
      </c>
      <c r="D5" s="47" t="s">
        <v>286</v>
      </c>
      <c r="E5" s="42" t="s">
        <v>321</v>
      </c>
    </row>
    <row r="6" spans="1:5" ht="27" customHeight="1">
      <c r="A6" s="130" t="s">
        <v>133</v>
      </c>
      <c r="B6" s="130"/>
      <c r="C6" s="130"/>
      <c r="D6" s="130" t="s">
        <v>134</v>
      </c>
      <c r="E6" s="130"/>
    </row>
    <row r="7" spans="1:5" ht="30" customHeight="1">
      <c r="A7" s="26" t="s">
        <v>54</v>
      </c>
      <c r="B7" s="42" t="s">
        <v>158</v>
      </c>
      <c r="C7" s="42" t="s">
        <v>170</v>
      </c>
      <c r="D7" s="42" t="s">
        <v>299</v>
      </c>
      <c r="E7" s="42" t="s">
        <v>173</v>
      </c>
    </row>
    <row r="8" spans="1:5" ht="29.25" customHeight="1">
      <c r="A8" s="40" t="s">
        <v>131</v>
      </c>
      <c r="B8" s="62">
        <v>202049.13</v>
      </c>
      <c r="C8" s="62">
        <v>200510.82</v>
      </c>
      <c r="D8" s="133" t="s">
        <v>300</v>
      </c>
      <c r="E8" s="134"/>
    </row>
    <row r="9" spans="1:5" ht="112.5" customHeight="1">
      <c r="A9" s="138"/>
      <c r="B9" s="131"/>
      <c r="C9" s="131"/>
      <c r="D9" s="81" t="s">
        <v>130</v>
      </c>
      <c r="E9" s="62">
        <v>139982.9</v>
      </c>
    </row>
    <row r="10" spans="1:8" ht="26.25" customHeight="1">
      <c r="A10" s="138"/>
      <c r="B10" s="131"/>
      <c r="C10" s="131"/>
      <c r="D10" s="12" t="s">
        <v>302</v>
      </c>
      <c r="E10" s="45">
        <f>SUM(E9:E9)</f>
        <v>139982.9</v>
      </c>
      <c r="H10" s="59"/>
    </row>
    <row r="11" spans="1:5" ht="24" customHeight="1">
      <c r="A11" s="138"/>
      <c r="B11" s="131"/>
      <c r="C11" s="131"/>
      <c r="D11" s="133" t="s">
        <v>301</v>
      </c>
      <c r="E11" s="134"/>
    </row>
    <row r="12" spans="1:5" ht="23.25" customHeight="1">
      <c r="A12" s="138"/>
      <c r="B12" s="131"/>
      <c r="C12" s="131"/>
      <c r="D12" s="12"/>
      <c r="E12" s="22"/>
    </row>
    <row r="13" spans="1:5" ht="23.25" customHeight="1">
      <c r="A13" s="138"/>
      <c r="B13" s="131"/>
      <c r="C13" s="131"/>
      <c r="D13" s="70" t="s">
        <v>303</v>
      </c>
      <c r="E13" s="45">
        <f>SUM(E12)</f>
        <v>0</v>
      </c>
    </row>
    <row r="14" spans="1:5" ht="23.25" customHeight="1">
      <c r="A14" s="138"/>
      <c r="B14" s="131"/>
      <c r="C14" s="131"/>
      <c r="D14" s="133" t="s">
        <v>304</v>
      </c>
      <c r="E14" s="134"/>
    </row>
    <row r="15" spans="1:5" ht="21.75" customHeight="1">
      <c r="A15" s="138"/>
      <c r="B15" s="131"/>
      <c r="C15" s="131"/>
      <c r="D15" s="72" t="s">
        <v>428</v>
      </c>
      <c r="E15" s="77">
        <v>23486</v>
      </c>
    </row>
    <row r="16" spans="1:5" ht="20.25" customHeight="1">
      <c r="A16" s="138"/>
      <c r="B16" s="131"/>
      <c r="C16" s="131"/>
      <c r="D16" s="56"/>
      <c r="E16" s="62"/>
    </row>
    <row r="17" spans="1:5" ht="25.5" customHeight="1">
      <c r="A17" s="139"/>
      <c r="B17" s="131"/>
      <c r="C17" s="131"/>
      <c r="D17" s="12" t="s">
        <v>305</v>
      </c>
      <c r="E17" s="45">
        <f>SUM(E15:E16)</f>
        <v>23486</v>
      </c>
    </row>
    <row r="18" spans="1:5" ht="24" customHeight="1">
      <c r="A18" s="28" t="s">
        <v>2</v>
      </c>
      <c r="B18" s="41">
        <f>SUM(B8)</f>
        <v>202049.13</v>
      </c>
      <c r="C18" s="41">
        <f>SUM(C8)</f>
        <v>200510.82</v>
      </c>
      <c r="D18" s="26" t="s">
        <v>138</v>
      </c>
      <c r="E18" s="27">
        <f>SUM(E10+E13+E17)</f>
        <v>163468.9</v>
      </c>
    </row>
    <row r="19" spans="1:5" ht="22.5" customHeight="1">
      <c r="A19" s="137" t="s">
        <v>306</v>
      </c>
      <c r="B19" s="137"/>
      <c r="C19" s="137"/>
      <c r="D19" s="137"/>
      <c r="E19" s="46">
        <f>SUM(C5+C8-E18)</f>
        <v>165424.10999999996</v>
      </c>
    </row>
    <row r="27" spans="1:2" ht="12.75" customHeight="1">
      <c r="A27" s="135"/>
      <c r="B27" s="135"/>
    </row>
  </sheetData>
  <sheetProtection selectLockedCells="1" selectUnlockedCells="1"/>
  <mergeCells count="14">
    <mergeCell ref="A2:E2"/>
    <mergeCell ref="D8:E8"/>
    <mergeCell ref="A27:B27"/>
    <mergeCell ref="A3:E3"/>
    <mergeCell ref="A4:E4"/>
    <mergeCell ref="A5:B5"/>
    <mergeCell ref="A6:C6"/>
    <mergeCell ref="A19:D19"/>
    <mergeCell ref="D6:E6"/>
    <mergeCell ref="A9:A17"/>
    <mergeCell ref="B9:B17"/>
    <mergeCell ref="C9:C17"/>
    <mergeCell ref="D11:E11"/>
    <mergeCell ref="D14:E14"/>
  </mergeCells>
  <printOptions/>
  <pageMargins left="0.7875" right="0.7875" top="1.0527777777777778" bottom="1.0527777777777778" header="0.7875" footer="0.7875"/>
  <pageSetup horizontalDpi="300" verticalDpi="300" orientation="portrait" paperSize="9" scale="96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H22"/>
  <sheetViews>
    <sheetView zoomScalePageLayoutView="0" workbookViewId="0" topLeftCell="A7">
      <selection activeCell="F22" sqref="F22"/>
    </sheetView>
  </sheetViews>
  <sheetFormatPr defaultColWidth="11.57421875" defaultRowHeight="12.75" customHeight="1"/>
  <cols>
    <col min="1" max="1" width="20.421875" style="0" customWidth="1"/>
    <col min="2" max="2" width="11.28125" style="0" customWidth="1"/>
    <col min="3" max="3" width="10.57421875" style="0" customWidth="1"/>
    <col min="4" max="4" width="33.28125" style="0" customWidth="1"/>
    <col min="5" max="5" width="12.00390625" style="0" customWidth="1"/>
  </cols>
  <sheetData>
    <row r="1" spans="1:5" ht="17.25" customHeight="1">
      <c r="A1" s="1" t="s">
        <v>42</v>
      </c>
      <c r="B1" s="2"/>
      <c r="C1" s="2"/>
      <c r="D1" s="2"/>
      <c r="E1" s="2"/>
    </row>
    <row r="2" spans="1:5" ht="24.75" customHeight="1">
      <c r="A2" s="132" t="s">
        <v>281</v>
      </c>
      <c r="B2" s="132"/>
      <c r="C2" s="132"/>
      <c r="D2" s="132"/>
      <c r="E2" s="132"/>
    </row>
    <row r="3" spans="1:5" ht="16.5" customHeight="1">
      <c r="A3" s="127" t="s">
        <v>182</v>
      </c>
      <c r="B3" s="127"/>
      <c r="C3" s="127"/>
      <c r="D3" s="127"/>
      <c r="E3" s="127"/>
    </row>
    <row r="4" spans="1:5" ht="37.5" customHeight="1">
      <c r="A4" s="128" t="s">
        <v>183</v>
      </c>
      <c r="B4" s="128"/>
      <c r="C4" s="128"/>
      <c r="D4" s="128"/>
      <c r="E4" s="128"/>
    </row>
    <row r="5" spans="1:5" ht="40.5" customHeight="1">
      <c r="A5" s="129" t="s">
        <v>283</v>
      </c>
      <c r="B5" s="129"/>
      <c r="C5" s="42">
        <v>75878.52</v>
      </c>
      <c r="D5" s="47" t="s">
        <v>320</v>
      </c>
      <c r="E5" s="42" t="s">
        <v>322</v>
      </c>
    </row>
    <row r="6" spans="1:5" ht="27" customHeight="1">
      <c r="A6" s="130" t="s">
        <v>133</v>
      </c>
      <c r="B6" s="130"/>
      <c r="C6" s="130"/>
      <c r="D6" s="130" t="s">
        <v>134</v>
      </c>
      <c r="E6" s="130"/>
    </row>
    <row r="7" spans="1:5" ht="30" customHeight="1">
      <c r="A7" s="26" t="s">
        <v>54</v>
      </c>
      <c r="B7" s="42" t="s">
        <v>158</v>
      </c>
      <c r="C7" s="42" t="s">
        <v>170</v>
      </c>
      <c r="D7" s="42" t="s">
        <v>299</v>
      </c>
      <c r="E7" s="42" t="s">
        <v>173</v>
      </c>
    </row>
    <row r="8" spans="1:5" ht="29.25" customHeight="1">
      <c r="A8" s="40" t="s">
        <v>131</v>
      </c>
      <c r="B8" s="62">
        <v>158047.4</v>
      </c>
      <c r="C8" s="62">
        <v>164002.06</v>
      </c>
      <c r="D8" s="133" t="s">
        <v>300</v>
      </c>
      <c r="E8" s="134"/>
    </row>
    <row r="9" spans="1:5" ht="111.75" customHeight="1">
      <c r="A9" s="138"/>
      <c r="B9" s="131"/>
      <c r="C9" s="131"/>
      <c r="D9" s="81" t="s">
        <v>130</v>
      </c>
      <c r="E9" s="62">
        <v>122296.72</v>
      </c>
    </row>
    <row r="10" spans="1:8" ht="26.25" customHeight="1">
      <c r="A10" s="138"/>
      <c r="B10" s="131"/>
      <c r="C10" s="131"/>
      <c r="D10" s="12" t="s">
        <v>302</v>
      </c>
      <c r="E10" s="45">
        <f>SUM(E9:E9)</f>
        <v>122296.72</v>
      </c>
      <c r="H10" s="59"/>
    </row>
    <row r="11" spans="1:5" ht="24" customHeight="1">
      <c r="A11" s="138"/>
      <c r="B11" s="131"/>
      <c r="C11" s="131"/>
      <c r="D11" s="133" t="s">
        <v>301</v>
      </c>
      <c r="E11" s="134"/>
    </row>
    <row r="12" spans="1:5" ht="23.25" customHeight="1">
      <c r="A12" s="138"/>
      <c r="B12" s="131"/>
      <c r="C12" s="131"/>
      <c r="D12" s="12"/>
      <c r="E12" s="22"/>
    </row>
    <row r="13" spans="1:5" ht="23.25" customHeight="1">
      <c r="A13" s="138"/>
      <c r="B13" s="131"/>
      <c r="C13" s="131"/>
      <c r="D13" s="70" t="s">
        <v>303</v>
      </c>
      <c r="E13" s="45">
        <f>SUM(E12)</f>
        <v>0</v>
      </c>
    </row>
    <row r="14" spans="1:5" ht="23.25" customHeight="1">
      <c r="A14" s="138"/>
      <c r="B14" s="131"/>
      <c r="C14" s="131"/>
      <c r="D14" s="133" t="s">
        <v>304</v>
      </c>
      <c r="E14" s="134"/>
    </row>
    <row r="15" spans="1:5" ht="23.25" customHeight="1">
      <c r="A15" s="138"/>
      <c r="B15" s="131"/>
      <c r="C15" s="131"/>
      <c r="D15" s="72" t="s">
        <v>429</v>
      </c>
      <c r="E15" s="77">
        <v>91679</v>
      </c>
    </row>
    <row r="16" spans="1:5" ht="23.25" customHeight="1">
      <c r="A16" s="138"/>
      <c r="B16" s="131"/>
      <c r="C16" s="131"/>
      <c r="D16" s="72" t="s">
        <v>424</v>
      </c>
      <c r="E16" s="77">
        <v>92415</v>
      </c>
    </row>
    <row r="17" spans="1:5" ht="21.75" customHeight="1">
      <c r="A17" s="138"/>
      <c r="B17" s="131"/>
      <c r="C17" s="131"/>
      <c r="D17" s="72" t="s">
        <v>370</v>
      </c>
      <c r="E17" s="77">
        <v>60585</v>
      </c>
    </row>
    <row r="18" spans="1:5" ht="21.75" customHeight="1">
      <c r="A18" s="138"/>
      <c r="B18" s="131"/>
      <c r="C18" s="131"/>
      <c r="D18" s="72" t="s">
        <v>430</v>
      </c>
      <c r="E18" s="77">
        <v>27393</v>
      </c>
    </row>
    <row r="19" spans="1:5" ht="20.25" customHeight="1">
      <c r="A19" s="138"/>
      <c r="B19" s="131"/>
      <c r="C19" s="131"/>
      <c r="D19" s="72" t="s">
        <v>431</v>
      </c>
      <c r="E19" s="77">
        <v>8740</v>
      </c>
    </row>
    <row r="20" spans="1:5" ht="25.5" customHeight="1">
      <c r="A20" s="139"/>
      <c r="B20" s="131"/>
      <c r="C20" s="131"/>
      <c r="D20" s="12" t="s">
        <v>305</v>
      </c>
      <c r="E20" s="45">
        <f>SUM(E15:E19)</f>
        <v>280812</v>
      </c>
    </row>
    <row r="21" spans="1:5" ht="24" customHeight="1">
      <c r="A21" s="28" t="s">
        <v>2</v>
      </c>
      <c r="B21" s="41">
        <f>SUM(B8)</f>
        <v>158047.4</v>
      </c>
      <c r="C21" s="41">
        <f>SUM(C8)</f>
        <v>164002.06</v>
      </c>
      <c r="D21" s="26" t="s">
        <v>138</v>
      </c>
      <c r="E21" s="27">
        <f>SUM(E10+E13+E20)</f>
        <v>403108.72</v>
      </c>
    </row>
    <row r="22" spans="1:5" ht="22.5" customHeight="1">
      <c r="A22" s="137" t="s">
        <v>306</v>
      </c>
      <c r="B22" s="137"/>
      <c r="C22" s="137"/>
      <c r="D22" s="137"/>
      <c r="E22" s="46">
        <f>SUM(C5+C8-E21)</f>
        <v>-163228.13999999996</v>
      </c>
    </row>
  </sheetData>
  <sheetProtection selectLockedCells="1" selectUnlockedCells="1"/>
  <mergeCells count="13">
    <mergeCell ref="A22:D22"/>
    <mergeCell ref="A2:E2"/>
    <mergeCell ref="A9:A20"/>
    <mergeCell ref="B9:B20"/>
    <mergeCell ref="C9:C20"/>
    <mergeCell ref="D11:E11"/>
    <mergeCell ref="D14:E14"/>
    <mergeCell ref="D8:E8"/>
    <mergeCell ref="A3:E3"/>
    <mergeCell ref="A4:E4"/>
    <mergeCell ref="A5:B5"/>
    <mergeCell ref="A6:C6"/>
    <mergeCell ref="D6:E6"/>
  </mergeCells>
  <printOptions/>
  <pageMargins left="0.7875" right="0.7875" top="1.0527777777777778" bottom="1.0527777777777778" header="0.7875" footer="0.7875"/>
  <pageSetup horizontalDpi="300" verticalDpi="300" orientation="portrait" paperSize="9" scale="97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H20"/>
  <sheetViews>
    <sheetView zoomScalePageLayoutView="0" workbookViewId="0" topLeftCell="A4">
      <selection activeCell="F20" sqref="F20"/>
    </sheetView>
  </sheetViews>
  <sheetFormatPr defaultColWidth="11.57421875" defaultRowHeight="12.75" customHeight="1"/>
  <cols>
    <col min="1" max="1" width="21.57421875" style="0" customWidth="1"/>
    <col min="2" max="2" width="10.8515625" style="0" customWidth="1"/>
    <col min="3" max="3" width="11.7109375" style="0" customWidth="1"/>
    <col min="4" max="4" width="32.28125" style="0" customWidth="1"/>
    <col min="5" max="5" width="12.140625" style="0" customWidth="1"/>
  </cols>
  <sheetData>
    <row r="1" spans="1:5" ht="12.75" customHeight="1">
      <c r="A1" s="1" t="s">
        <v>43</v>
      </c>
      <c r="B1" s="2"/>
      <c r="C1" s="2"/>
      <c r="D1" s="2"/>
      <c r="E1" s="2"/>
    </row>
    <row r="2" spans="1:5" ht="24.75" customHeight="1">
      <c r="A2" s="132" t="s">
        <v>281</v>
      </c>
      <c r="B2" s="132"/>
      <c r="C2" s="132"/>
      <c r="D2" s="132"/>
      <c r="E2" s="132"/>
    </row>
    <row r="3" spans="1:5" ht="16.5" customHeight="1">
      <c r="A3" s="127" t="s">
        <v>184</v>
      </c>
      <c r="B3" s="127"/>
      <c r="C3" s="127"/>
      <c r="D3" s="127"/>
      <c r="E3" s="127"/>
    </row>
    <row r="4" spans="1:5" ht="24.75" customHeight="1">
      <c r="A4" s="128" t="s">
        <v>185</v>
      </c>
      <c r="B4" s="128"/>
      <c r="C4" s="128"/>
      <c r="D4" s="128"/>
      <c r="E4" s="128"/>
    </row>
    <row r="5" spans="1:5" ht="40.5" customHeight="1">
      <c r="A5" s="129" t="s">
        <v>283</v>
      </c>
      <c r="B5" s="129"/>
      <c r="C5" s="37">
        <v>133838.03999999995</v>
      </c>
      <c r="D5" s="47" t="s">
        <v>286</v>
      </c>
      <c r="E5" s="42" t="s">
        <v>323</v>
      </c>
    </row>
    <row r="6" spans="1:5" ht="27" customHeight="1">
      <c r="A6" s="130" t="s">
        <v>133</v>
      </c>
      <c r="B6" s="130"/>
      <c r="C6" s="130"/>
      <c r="D6" s="130" t="s">
        <v>134</v>
      </c>
      <c r="E6" s="130"/>
    </row>
    <row r="7" spans="1:5" ht="30" customHeight="1">
      <c r="A7" s="26" t="s">
        <v>54</v>
      </c>
      <c r="B7" s="42" t="s">
        <v>158</v>
      </c>
      <c r="C7" s="42" t="s">
        <v>170</v>
      </c>
      <c r="D7" s="42" t="s">
        <v>299</v>
      </c>
      <c r="E7" s="42" t="s">
        <v>173</v>
      </c>
    </row>
    <row r="8" spans="1:5" ht="29.25" customHeight="1">
      <c r="A8" s="40" t="s">
        <v>131</v>
      </c>
      <c r="B8" s="62">
        <v>193214.36</v>
      </c>
      <c r="C8" s="62">
        <v>193075.95</v>
      </c>
      <c r="D8" s="133" t="s">
        <v>300</v>
      </c>
      <c r="E8" s="134"/>
    </row>
    <row r="9" spans="1:5" ht="120" customHeight="1">
      <c r="A9" s="138"/>
      <c r="B9" s="131"/>
      <c r="C9" s="131"/>
      <c r="D9" s="81" t="s">
        <v>130</v>
      </c>
      <c r="E9" s="62">
        <v>144248.98</v>
      </c>
    </row>
    <row r="10" spans="1:8" ht="26.25" customHeight="1">
      <c r="A10" s="138"/>
      <c r="B10" s="131"/>
      <c r="C10" s="131"/>
      <c r="D10" s="12" t="s">
        <v>302</v>
      </c>
      <c r="E10" s="45">
        <f>SUM(E9:E9)</f>
        <v>144248.98</v>
      </c>
      <c r="H10" s="59"/>
    </row>
    <row r="11" spans="1:5" ht="24" customHeight="1">
      <c r="A11" s="138"/>
      <c r="B11" s="131"/>
      <c r="C11" s="131"/>
      <c r="D11" s="133" t="s">
        <v>301</v>
      </c>
      <c r="E11" s="134"/>
    </row>
    <row r="12" spans="1:5" ht="23.25" customHeight="1">
      <c r="A12" s="138"/>
      <c r="B12" s="131"/>
      <c r="C12" s="131"/>
      <c r="D12" s="12"/>
      <c r="E12" s="22"/>
    </row>
    <row r="13" spans="1:5" ht="23.25" customHeight="1">
      <c r="A13" s="138"/>
      <c r="B13" s="131"/>
      <c r="C13" s="131"/>
      <c r="D13" s="70" t="s">
        <v>303</v>
      </c>
      <c r="E13" s="45">
        <f>SUM(E12)</f>
        <v>0</v>
      </c>
    </row>
    <row r="14" spans="1:5" ht="23.25" customHeight="1">
      <c r="A14" s="138"/>
      <c r="B14" s="131"/>
      <c r="C14" s="131"/>
      <c r="D14" s="133" t="s">
        <v>304</v>
      </c>
      <c r="E14" s="134"/>
    </row>
    <row r="15" spans="1:5" ht="21.75" customHeight="1">
      <c r="A15" s="138"/>
      <c r="B15" s="131"/>
      <c r="C15" s="131"/>
      <c r="D15" s="72" t="s">
        <v>433</v>
      </c>
      <c r="E15" s="77">
        <v>67093</v>
      </c>
    </row>
    <row r="16" spans="1:5" ht="21.75" customHeight="1">
      <c r="A16" s="138"/>
      <c r="B16" s="131"/>
      <c r="C16" s="131"/>
      <c r="D16" s="72" t="s">
        <v>434</v>
      </c>
      <c r="E16" s="77">
        <v>51218</v>
      </c>
    </row>
    <row r="17" spans="1:5" ht="20.25" customHeight="1">
      <c r="A17" s="138"/>
      <c r="B17" s="131"/>
      <c r="C17" s="131"/>
      <c r="D17" s="72" t="s">
        <v>370</v>
      </c>
      <c r="E17" s="77">
        <v>68877</v>
      </c>
    </row>
    <row r="18" spans="1:5" ht="25.5" customHeight="1">
      <c r="A18" s="139"/>
      <c r="B18" s="131"/>
      <c r="C18" s="131"/>
      <c r="D18" s="12" t="s">
        <v>305</v>
      </c>
      <c r="E18" s="45">
        <f>SUM(E15:E17)</f>
        <v>187188</v>
      </c>
    </row>
    <row r="19" spans="1:5" ht="24" customHeight="1">
      <c r="A19" s="28" t="s">
        <v>2</v>
      </c>
      <c r="B19" s="46">
        <f>SUM(B8)</f>
        <v>193214.36</v>
      </c>
      <c r="C19" s="46">
        <f>SUM(C8)</f>
        <v>193075.95</v>
      </c>
      <c r="D19" s="26" t="s">
        <v>138</v>
      </c>
      <c r="E19" s="27">
        <f>SUM(E10+E13+E18)</f>
        <v>331436.98</v>
      </c>
    </row>
    <row r="20" spans="1:5" ht="22.5" customHeight="1">
      <c r="A20" s="137" t="s">
        <v>306</v>
      </c>
      <c r="B20" s="137"/>
      <c r="C20" s="137"/>
      <c r="D20" s="137"/>
      <c r="E20" s="46">
        <f>SUM(C5+C8-E19)</f>
        <v>-4522.989999999991</v>
      </c>
    </row>
  </sheetData>
  <sheetProtection selectLockedCells="1" selectUnlockedCells="1"/>
  <mergeCells count="13">
    <mergeCell ref="A20:D20"/>
    <mergeCell ref="D6:E6"/>
    <mergeCell ref="A9:A18"/>
    <mergeCell ref="B9:B18"/>
    <mergeCell ref="C9:C18"/>
    <mergeCell ref="D11:E11"/>
    <mergeCell ref="D14:E14"/>
    <mergeCell ref="D8:E8"/>
    <mergeCell ref="A2:E2"/>
    <mergeCell ref="A3:E3"/>
    <mergeCell ref="A4:E4"/>
    <mergeCell ref="A5:B5"/>
    <mergeCell ref="A6:C6"/>
  </mergeCells>
  <printOptions/>
  <pageMargins left="0.7875" right="0.7875" top="1.0527777777777778" bottom="1.0527777777777778" header="0.7875" footer="0.7875"/>
  <pageSetup horizontalDpi="300" verticalDpi="300" orientation="portrait" paperSize="9" scale="97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H19"/>
  <sheetViews>
    <sheetView zoomScalePageLayoutView="0" workbookViewId="0" topLeftCell="A4">
      <selection activeCell="F19" sqref="F19"/>
    </sheetView>
  </sheetViews>
  <sheetFormatPr defaultColWidth="11.57421875" defaultRowHeight="12.75" customHeight="1"/>
  <cols>
    <col min="1" max="1" width="22.8515625" style="0" customWidth="1"/>
    <col min="2" max="3" width="11.00390625" style="0" customWidth="1"/>
    <col min="4" max="4" width="32.140625" style="0" customWidth="1"/>
    <col min="5" max="5" width="12.421875" style="0" customWidth="1"/>
  </cols>
  <sheetData>
    <row r="1" spans="1:5" ht="12.75" customHeight="1">
      <c r="A1" s="3" t="s">
        <v>44</v>
      </c>
      <c r="B1" s="2"/>
      <c r="C1" s="2"/>
      <c r="D1" s="2"/>
      <c r="E1" s="2"/>
    </row>
    <row r="2" spans="1:5" ht="24.75" customHeight="1">
      <c r="A2" s="132" t="s">
        <v>281</v>
      </c>
      <c r="B2" s="132"/>
      <c r="C2" s="132"/>
      <c r="D2" s="132"/>
      <c r="E2" s="132"/>
    </row>
    <row r="3" spans="1:5" ht="16.5" customHeight="1">
      <c r="A3" s="127" t="s">
        <v>45</v>
      </c>
      <c r="B3" s="127"/>
      <c r="C3" s="127"/>
      <c r="D3" s="127"/>
      <c r="E3" s="127"/>
    </row>
    <row r="4" spans="1:5" ht="24" customHeight="1">
      <c r="A4" s="128" t="s">
        <v>186</v>
      </c>
      <c r="B4" s="128"/>
      <c r="C4" s="128"/>
      <c r="D4" s="128"/>
      <c r="E4" s="128"/>
    </row>
    <row r="5" spans="1:5" ht="40.5" customHeight="1">
      <c r="A5" s="129" t="s">
        <v>283</v>
      </c>
      <c r="B5" s="129"/>
      <c r="C5" s="37">
        <v>-25631.040000000008</v>
      </c>
      <c r="D5" s="47" t="s">
        <v>286</v>
      </c>
      <c r="E5" s="42" t="s">
        <v>324</v>
      </c>
    </row>
    <row r="6" spans="1:5" ht="27" customHeight="1">
      <c r="A6" s="130" t="s">
        <v>133</v>
      </c>
      <c r="B6" s="130"/>
      <c r="C6" s="130"/>
      <c r="D6" s="130" t="s">
        <v>134</v>
      </c>
      <c r="E6" s="130"/>
    </row>
    <row r="7" spans="1:5" ht="30" customHeight="1">
      <c r="A7" s="26" t="s">
        <v>54</v>
      </c>
      <c r="B7" s="42" t="s">
        <v>158</v>
      </c>
      <c r="C7" s="42" t="s">
        <v>170</v>
      </c>
      <c r="D7" s="42" t="s">
        <v>299</v>
      </c>
      <c r="E7" s="42" t="s">
        <v>173</v>
      </c>
    </row>
    <row r="8" spans="1:5" ht="29.25" customHeight="1">
      <c r="A8" s="40" t="s">
        <v>131</v>
      </c>
      <c r="B8" s="62">
        <v>145137.93</v>
      </c>
      <c r="C8" s="62">
        <v>131561.87</v>
      </c>
      <c r="D8" s="133" t="s">
        <v>300</v>
      </c>
      <c r="E8" s="134"/>
    </row>
    <row r="9" spans="1:5" ht="120.75" customHeight="1">
      <c r="A9" s="138"/>
      <c r="B9" s="131"/>
      <c r="C9" s="131"/>
      <c r="D9" s="81" t="s">
        <v>130</v>
      </c>
      <c r="E9" s="77">
        <f>112783.85-1786</f>
        <v>110997.85</v>
      </c>
    </row>
    <row r="10" spans="1:8" ht="26.25" customHeight="1">
      <c r="A10" s="138"/>
      <c r="B10" s="131"/>
      <c r="C10" s="131"/>
      <c r="D10" s="12" t="s">
        <v>302</v>
      </c>
      <c r="E10" s="45">
        <f>SUM(E9:E9)</f>
        <v>110997.85</v>
      </c>
      <c r="H10" s="59"/>
    </row>
    <row r="11" spans="1:5" ht="24" customHeight="1">
      <c r="A11" s="138"/>
      <c r="B11" s="131"/>
      <c r="C11" s="131"/>
      <c r="D11" s="133" t="s">
        <v>301</v>
      </c>
      <c r="E11" s="134"/>
    </row>
    <row r="12" spans="1:5" ht="23.25" customHeight="1">
      <c r="A12" s="138"/>
      <c r="B12" s="131"/>
      <c r="C12" s="131"/>
      <c r="D12" s="12"/>
      <c r="E12" s="22"/>
    </row>
    <row r="13" spans="1:5" ht="23.25" customHeight="1">
      <c r="A13" s="138"/>
      <c r="B13" s="131"/>
      <c r="C13" s="131"/>
      <c r="D13" s="70" t="s">
        <v>303</v>
      </c>
      <c r="E13" s="45">
        <f>SUM(E12)</f>
        <v>0</v>
      </c>
    </row>
    <row r="14" spans="1:5" ht="23.25" customHeight="1">
      <c r="A14" s="138"/>
      <c r="B14" s="131"/>
      <c r="C14" s="131"/>
      <c r="D14" s="133" t="s">
        <v>304</v>
      </c>
      <c r="E14" s="134"/>
    </row>
    <row r="15" spans="1:5" ht="34.5" customHeight="1">
      <c r="A15" s="138"/>
      <c r="B15" s="131"/>
      <c r="C15" s="131"/>
      <c r="D15" s="72" t="s">
        <v>435</v>
      </c>
      <c r="E15" s="77">
        <v>113360</v>
      </c>
    </row>
    <row r="16" spans="1:5" ht="20.25" customHeight="1">
      <c r="A16" s="138"/>
      <c r="B16" s="131"/>
      <c r="C16" s="131"/>
      <c r="D16" s="72" t="s">
        <v>378</v>
      </c>
      <c r="E16" s="77">
        <v>13626</v>
      </c>
    </row>
    <row r="17" spans="1:5" ht="25.5" customHeight="1">
      <c r="A17" s="139"/>
      <c r="B17" s="131"/>
      <c r="C17" s="131"/>
      <c r="D17" s="12" t="s">
        <v>305</v>
      </c>
      <c r="E17" s="45">
        <f>SUM(E15:E16)</f>
        <v>126986</v>
      </c>
    </row>
    <row r="18" spans="1:5" ht="24" customHeight="1">
      <c r="A18" s="28" t="s">
        <v>2</v>
      </c>
      <c r="B18" s="41">
        <f>SUM(B8)</f>
        <v>145137.93</v>
      </c>
      <c r="C18" s="41">
        <f>SUM(C8)</f>
        <v>131561.87</v>
      </c>
      <c r="D18" s="26" t="s">
        <v>138</v>
      </c>
      <c r="E18" s="27">
        <f>SUM(E10+E13+E17)</f>
        <v>237983.85</v>
      </c>
    </row>
    <row r="19" spans="1:5" ht="22.5" customHeight="1">
      <c r="A19" s="137" t="s">
        <v>306</v>
      </c>
      <c r="B19" s="137"/>
      <c r="C19" s="137"/>
      <c r="D19" s="137"/>
      <c r="E19" s="46">
        <f>SUM(C5+C8-E18)</f>
        <v>-132053.02000000002</v>
      </c>
    </row>
  </sheetData>
  <sheetProtection selectLockedCells="1" selectUnlockedCells="1"/>
  <mergeCells count="13">
    <mergeCell ref="A19:D19"/>
    <mergeCell ref="D8:E8"/>
    <mergeCell ref="A9:A17"/>
    <mergeCell ref="B9:B17"/>
    <mergeCell ref="C9:C17"/>
    <mergeCell ref="D11:E11"/>
    <mergeCell ref="D14:E14"/>
    <mergeCell ref="A2:E2"/>
    <mergeCell ref="A3:E3"/>
    <mergeCell ref="A4:E4"/>
    <mergeCell ref="A5:B5"/>
    <mergeCell ref="A6:C6"/>
    <mergeCell ref="D6:E6"/>
  </mergeCells>
  <printOptions/>
  <pageMargins left="0.7875" right="0.7875" top="1.0527777777777778" bottom="1.0527777777777778" header="0.7875" footer="0.7875"/>
  <pageSetup horizontalDpi="300" verticalDpi="300" orientation="portrait" paperSize="9" scale="96" r:id="rId3"/>
  <headerFooter alignWithMargins="0">
    <oddHeader>&amp;C&amp;"Times New Roman,Обычный"&amp;12&amp;A</oddHeader>
    <oddFooter>&amp;C&amp;"Times New Roman,Обычный"&amp;12Страница &amp;P</oddFooter>
  </headerFooter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H19"/>
  <sheetViews>
    <sheetView zoomScalePageLayoutView="0" workbookViewId="0" topLeftCell="A4">
      <selection activeCell="F19" sqref="F19"/>
    </sheetView>
  </sheetViews>
  <sheetFormatPr defaultColWidth="11.57421875" defaultRowHeight="12.75" customHeight="1"/>
  <cols>
    <col min="1" max="1" width="21.57421875" style="0" customWidth="1"/>
    <col min="2" max="3" width="10.8515625" style="0" customWidth="1"/>
    <col min="4" max="4" width="32.00390625" style="0" customWidth="1"/>
    <col min="5" max="5" width="12.421875" style="0" customWidth="1"/>
  </cols>
  <sheetData>
    <row r="1" spans="1:5" ht="12.75" customHeight="1">
      <c r="A1" s="1" t="s">
        <v>46</v>
      </c>
      <c r="B1" s="2"/>
      <c r="C1" s="2"/>
      <c r="D1" s="2"/>
      <c r="E1" s="2"/>
    </row>
    <row r="2" spans="1:5" ht="24.75" customHeight="1">
      <c r="A2" s="132" t="s">
        <v>281</v>
      </c>
      <c r="B2" s="132"/>
      <c r="C2" s="132"/>
      <c r="D2" s="132"/>
      <c r="E2" s="132"/>
    </row>
    <row r="3" spans="1:5" ht="16.5" customHeight="1">
      <c r="A3" s="127" t="s">
        <v>47</v>
      </c>
      <c r="B3" s="127"/>
      <c r="C3" s="127"/>
      <c r="D3" s="127"/>
      <c r="E3" s="127"/>
    </row>
    <row r="4" spans="1:5" ht="37.5" customHeight="1">
      <c r="A4" s="128" t="s">
        <v>325</v>
      </c>
      <c r="B4" s="128"/>
      <c r="C4" s="128"/>
      <c r="D4" s="128"/>
      <c r="E4" s="128"/>
    </row>
    <row r="5" spans="1:5" ht="40.5" customHeight="1">
      <c r="A5" s="129" t="s">
        <v>283</v>
      </c>
      <c r="B5" s="129"/>
      <c r="C5" s="37">
        <v>-297617.93</v>
      </c>
      <c r="D5" s="47" t="s">
        <v>286</v>
      </c>
      <c r="E5" s="42" t="s">
        <v>326</v>
      </c>
    </row>
    <row r="6" spans="1:5" ht="27" customHeight="1">
      <c r="A6" s="130" t="s">
        <v>133</v>
      </c>
      <c r="B6" s="130"/>
      <c r="C6" s="130"/>
      <c r="D6" s="130" t="s">
        <v>134</v>
      </c>
      <c r="E6" s="130"/>
    </row>
    <row r="7" spans="1:5" ht="30" customHeight="1">
      <c r="A7" s="26" t="s">
        <v>54</v>
      </c>
      <c r="B7" s="42" t="s">
        <v>158</v>
      </c>
      <c r="C7" s="42" t="s">
        <v>170</v>
      </c>
      <c r="D7" s="42" t="s">
        <v>299</v>
      </c>
      <c r="E7" s="42" t="s">
        <v>173</v>
      </c>
    </row>
    <row r="8" spans="1:5" ht="29.25" customHeight="1">
      <c r="A8" s="40" t="s">
        <v>131</v>
      </c>
      <c r="B8" s="62">
        <v>267641.64</v>
      </c>
      <c r="C8" s="62">
        <v>275071.98</v>
      </c>
      <c r="D8" s="133" t="s">
        <v>300</v>
      </c>
      <c r="E8" s="134"/>
    </row>
    <row r="9" spans="1:5" ht="109.5" customHeight="1">
      <c r="A9" s="138"/>
      <c r="B9" s="131"/>
      <c r="C9" s="131"/>
      <c r="D9" s="81" t="s">
        <v>130</v>
      </c>
      <c r="E9" s="77">
        <v>258916.47</v>
      </c>
    </row>
    <row r="10" spans="1:8" ht="26.25" customHeight="1">
      <c r="A10" s="138"/>
      <c r="B10" s="131"/>
      <c r="C10" s="131"/>
      <c r="D10" s="12" t="s">
        <v>302</v>
      </c>
      <c r="E10" s="45">
        <f>SUM(E9:E9)</f>
        <v>258916.47</v>
      </c>
      <c r="H10" s="59"/>
    </row>
    <row r="11" spans="1:5" ht="24" customHeight="1">
      <c r="A11" s="138"/>
      <c r="B11" s="131"/>
      <c r="C11" s="131"/>
      <c r="D11" s="133" t="s">
        <v>301</v>
      </c>
      <c r="E11" s="134"/>
    </row>
    <row r="12" spans="1:5" ht="23.25" customHeight="1">
      <c r="A12" s="138"/>
      <c r="B12" s="131"/>
      <c r="C12" s="131"/>
      <c r="D12" s="12"/>
      <c r="E12" s="22"/>
    </row>
    <row r="13" spans="1:5" ht="23.25" customHeight="1">
      <c r="A13" s="138"/>
      <c r="B13" s="131"/>
      <c r="C13" s="131"/>
      <c r="D13" s="70" t="s">
        <v>303</v>
      </c>
      <c r="E13" s="45">
        <f>SUM(E12)</f>
        <v>0</v>
      </c>
    </row>
    <row r="14" spans="1:5" ht="23.25" customHeight="1">
      <c r="A14" s="138"/>
      <c r="B14" s="131"/>
      <c r="C14" s="131"/>
      <c r="D14" s="133" t="s">
        <v>304</v>
      </c>
      <c r="E14" s="134"/>
    </row>
    <row r="15" spans="1:5" ht="21.75" customHeight="1">
      <c r="A15" s="138"/>
      <c r="B15" s="131"/>
      <c r="C15" s="131"/>
      <c r="D15" s="72" t="s">
        <v>436</v>
      </c>
      <c r="E15" s="77">
        <v>23404</v>
      </c>
    </row>
    <row r="16" spans="1:5" ht="20.25" customHeight="1">
      <c r="A16" s="138"/>
      <c r="B16" s="131"/>
      <c r="C16" s="131"/>
      <c r="D16" s="56"/>
      <c r="E16" s="62"/>
    </row>
    <row r="17" spans="1:5" ht="25.5" customHeight="1">
      <c r="A17" s="139"/>
      <c r="B17" s="131"/>
      <c r="C17" s="131"/>
      <c r="D17" s="12" t="s">
        <v>305</v>
      </c>
      <c r="E17" s="45">
        <f>SUM(E15:E16)</f>
        <v>23404</v>
      </c>
    </row>
    <row r="18" spans="1:5" ht="24" customHeight="1">
      <c r="A18" s="28" t="s">
        <v>2</v>
      </c>
      <c r="B18" s="41">
        <f>SUM(B8)</f>
        <v>267641.64</v>
      </c>
      <c r="C18" s="41">
        <f>SUM(C8)</f>
        <v>275071.98</v>
      </c>
      <c r="D18" s="26" t="s">
        <v>138</v>
      </c>
      <c r="E18" s="27">
        <f>SUM(E10+E13+E17)</f>
        <v>282320.47</v>
      </c>
    </row>
    <row r="19" spans="1:5" ht="22.5" customHeight="1">
      <c r="A19" s="137" t="s">
        <v>306</v>
      </c>
      <c r="B19" s="137"/>
      <c r="C19" s="137"/>
      <c r="D19" s="137"/>
      <c r="E19" s="46">
        <f>SUM(C5+C8-E18)</f>
        <v>-304866.42</v>
      </c>
    </row>
  </sheetData>
  <sheetProtection selectLockedCells="1" selectUnlockedCells="1"/>
  <mergeCells count="13">
    <mergeCell ref="A19:D19"/>
    <mergeCell ref="D8:E8"/>
    <mergeCell ref="A2:E2"/>
    <mergeCell ref="A3:E3"/>
    <mergeCell ref="A4:E4"/>
    <mergeCell ref="A5:B5"/>
    <mergeCell ref="A9:A17"/>
    <mergeCell ref="B9:B17"/>
    <mergeCell ref="A6:C6"/>
    <mergeCell ref="D6:E6"/>
    <mergeCell ref="C9:C17"/>
    <mergeCell ref="D11:E11"/>
    <mergeCell ref="D14:E14"/>
  </mergeCells>
  <printOptions/>
  <pageMargins left="0.7875" right="0.7875" top="1.0527777777777778" bottom="1.0527777777777778" header="0.7875" footer="0.7875"/>
  <pageSetup horizontalDpi="300" verticalDpi="300" orientation="portrait" paperSize="9" scale="96" r:id="rId3"/>
  <headerFooter alignWithMargins="0">
    <oddHeader>&amp;C&amp;"Times New Roman,Обычный"&amp;12&amp;A</oddHeader>
    <oddFooter>&amp;C&amp;"Times New Roman,Обычный"&amp;12Страница &amp;P</oddFooter>
  </headerFooter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H20"/>
  <sheetViews>
    <sheetView zoomScalePageLayoutView="0" workbookViewId="0" topLeftCell="A7">
      <selection activeCell="F20" sqref="F20"/>
    </sheetView>
  </sheetViews>
  <sheetFormatPr defaultColWidth="11.57421875" defaultRowHeight="12.75"/>
  <cols>
    <col min="1" max="1" width="20.28125" style="0" customWidth="1"/>
    <col min="2" max="2" width="10.8515625" style="0" customWidth="1"/>
    <col min="3" max="3" width="10.57421875" style="0" customWidth="1"/>
    <col min="4" max="4" width="29.00390625" style="0" customWidth="1"/>
    <col min="5" max="5" width="12.7109375" style="0" customWidth="1"/>
  </cols>
  <sheetData>
    <row r="1" spans="1:5" ht="12.75" customHeight="1">
      <c r="A1" s="3" t="s">
        <v>128</v>
      </c>
      <c r="B1" s="2"/>
      <c r="C1" s="2"/>
      <c r="D1" s="2"/>
      <c r="E1" s="2"/>
    </row>
    <row r="2" spans="1:5" ht="24.75" customHeight="1">
      <c r="A2" s="132" t="s">
        <v>281</v>
      </c>
      <c r="B2" s="132"/>
      <c r="C2" s="132"/>
      <c r="D2" s="132"/>
      <c r="E2" s="132"/>
    </row>
    <row r="3" spans="1:5" ht="24" customHeight="1">
      <c r="A3" s="127" t="s">
        <v>129</v>
      </c>
      <c r="B3" s="127"/>
      <c r="C3" s="127"/>
      <c r="D3" s="127"/>
      <c r="E3" s="127"/>
    </row>
    <row r="4" spans="1:5" ht="37.5" customHeight="1">
      <c r="A4" s="128" t="s">
        <v>188</v>
      </c>
      <c r="B4" s="128"/>
      <c r="C4" s="128"/>
      <c r="D4" s="128"/>
      <c r="E4" s="128"/>
    </row>
    <row r="5" spans="1:5" ht="40.5" customHeight="1">
      <c r="A5" s="129" t="s">
        <v>283</v>
      </c>
      <c r="B5" s="129"/>
      <c r="C5" s="55">
        <v>-240297.46000000002</v>
      </c>
      <c r="D5" s="47" t="s">
        <v>286</v>
      </c>
      <c r="E5" s="34" t="s">
        <v>327</v>
      </c>
    </row>
    <row r="6" spans="1:5" ht="27" customHeight="1">
      <c r="A6" s="130" t="s">
        <v>133</v>
      </c>
      <c r="B6" s="130"/>
      <c r="C6" s="130"/>
      <c r="D6" s="130" t="s">
        <v>134</v>
      </c>
      <c r="E6" s="130"/>
    </row>
    <row r="7" spans="1:5" ht="30" customHeight="1">
      <c r="A7" s="26" t="s">
        <v>54</v>
      </c>
      <c r="B7" s="42" t="s">
        <v>158</v>
      </c>
      <c r="C7" s="42" t="s">
        <v>170</v>
      </c>
      <c r="D7" s="42" t="s">
        <v>299</v>
      </c>
      <c r="E7" s="42" t="s">
        <v>173</v>
      </c>
    </row>
    <row r="8" spans="1:5" ht="29.25" customHeight="1">
      <c r="A8" s="40" t="s">
        <v>131</v>
      </c>
      <c r="B8" s="62">
        <v>475797.73</v>
      </c>
      <c r="C8" s="62">
        <v>452870.39</v>
      </c>
      <c r="D8" s="133" t="s">
        <v>300</v>
      </c>
      <c r="E8" s="134"/>
    </row>
    <row r="9" spans="1:5" ht="122.25" customHeight="1">
      <c r="A9" s="138"/>
      <c r="B9" s="131"/>
      <c r="C9" s="131"/>
      <c r="D9" s="81" t="s">
        <v>130</v>
      </c>
      <c r="E9" s="77">
        <v>486556.7</v>
      </c>
    </row>
    <row r="10" spans="1:8" ht="27" customHeight="1">
      <c r="A10" s="138"/>
      <c r="B10" s="131"/>
      <c r="C10" s="131"/>
      <c r="D10" s="12" t="s">
        <v>302</v>
      </c>
      <c r="E10" s="45">
        <f>SUM(E9:E9)</f>
        <v>486556.7</v>
      </c>
      <c r="H10" s="59"/>
    </row>
    <row r="11" spans="1:5" ht="24" customHeight="1">
      <c r="A11" s="138"/>
      <c r="B11" s="131"/>
      <c r="C11" s="131"/>
      <c r="D11" s="133" t="s">
        <v>301</v>
      </c>
      <c r="E11" s="134"/>
    </row>
    <row r="12" spans="1:5" ht="23.25" customHeight="1">
      <c r="A12" s="138"/>
      <c r="B12" s="131"/>
      <c r="C12" s="131"/>
      <c r="D12" s="12"/>
      <c r="E12" s="22"/>
    </row>
    <row r="13" spans="1:5" ht="23.25" customHeight="1">
      <c r="A13" s="138"/>
      <c r="B13" s="131"/>
      <c r="C13" s="131"/>
      <c r="D13" s="70" t="s">
        <v>303</v>
      </c>
      <c r="E13" s="45">
        <f>SUM(E12)</f>
        <v>0</v>
      </c>
    </row>
    <row r="14" spans="1:5" ht="23.25" customHeight="1">
      <c r="A14" s="138"/>
      <c r="B14" s="131"/>
      <c r="C14" s="131"/>
      <c r="D14" s="133" t="s">
        <v>304</v>
      </c>
      <c r="E14" s="134"/>
    </row>
    <row r="15" spans="1:5" ht="21.75" customHeight="1">
      <c r="A15" s="138"/>
      <c r="B15" s="131"/>
      <c r="C15" s="131"/>
      <c r="D15" s="72" t="s">
        <v>432</v>
      </c>
      <c r="E15" s="77">
        <v>18692</v>
      </c>
    </row>
    <row r="16" spans="1:5" ht="21.75" customHeight="1">
      <c r="A16" s="138"/>
      <c r="B16" s="131"/>
      <c r="C16" s="131"/>
      <c r="D16" s="72" t="s">
        <v>437</v>
      </c>
      <c r="E16" s="77">
        <v>10956</v>
      </c>
    </row>
    <row r="17" spans="1:5" ht="20.25" customHeight="1">
      <c r="A17" s="138"/>
      <c r="B17" s="131"/>
      <c r="C17" s="131"/>
      <c r="D17" s="56"/>
      <c r="E17" s="62"/>
    </row>
    <row r="18" spans="1:5" ht="25.5" customHeight="1">
      <c r="A18" s="139"/>
      <c r="B18" s="131"/>
      <c r="C18" s="131"/>
      <c r="D18" s="12" t="s">
        <v>305</v>
      </c>
      <c r="E18" s="45">
        <f>SUM(E15:E17)</f>
        <v>29648</v>
      </c>
    </row>
    <row r="19" spans="1:5" ht="24" customHeight="1">
      <c r="A19" s="28" t="s">
        <v>2</v>
      </c>
      <c r="B19" s="41">
        <f>SUM(B8)</f>
        <v>475797.73</v>
      </c>
      <c r="C19" s="41">
        <f>SUM(C8)</f>
        <v>452870.39</v>
      </c>
      <c r="D19" s="26" t="s">
        <v>138</v>
      </c>
      <c r="E19" s="27">
        <f>SUM(E10+E13+E18)</f>
        <v>516204.7</v>
      </c>
    </row>
    <row r="20" spans="1:5" ht="22.5" customHeight="1">
      <c r="A20" s="137" t="s">
        <v>306</v>
      </c>
      <c r="B20" s="137"/>
      <c r="C20" s="137"/>
      <c r="D20" s="137"/>
      <c r="E20" s="46">
        <f>SUM(C5+C8-E19)</f>
        <v>-303631.77</v>
      </c>
    </row>
    <row r="21" ht="12.75" customHeight="1"/>
    <row r="22" ht="12.75" customHeight="1"/>
    <row r="23" ht="12.75" customHeight="1"/>
    <row r="24" ht="12.75" customHeight="1"/>
    <row r="25" ht="12.75" customHeight="1"/>
  </sheetData>
  <sheetProtection/>
  <mergeCells count="13">
    <mergeCell ref="A20:D20"/>
    <mergeCell ref="D8:E8"/>
    <mergeCell ref="A2:E2"/>
    <mergeCell ref="A3:E3"/>
    <mergeCell ref="A4:E4"/>
    <mergeCell ref="A5:B5"/>
    <mergeCell ref="A9:A18"/>
    <mergeCell ref="B9:B18"/>
    <mergeCell ref="A6:C6"/>
    <mergeCell ref="D6:E6"/>
    <mergeCell ref="C9:C18"/>
    <mergeCell ref="D11:E11"/>
    <mergeCell ref="D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H21"/>
  <sheetViews>
    <sheetView zoomScalePageLayoutView="0" workbookViewId="0" topLeftCell="A7">
      <selection activeCell="F21" sqref="F21"/>
    </sheetView>
  </sheetViews>
  <sheetFormatPr defaultColWidth="11.57421875" defaultRowHeight="12.75" customHeight="1"/>
  <cols>
    <col min="1" max="1" width="22.00390625" style="0" customWidth="1"/>
    <col min="2" max="2" width="11.421875" style="0" customWidth="1"/>
    <col min="3" max="3" width="11.57421875" style="0" customWidth="1"/>
    <col min="4" max="4" width="32.140625" style="0" customWidth="1"/>
    <col min="5" max="5" width="12.7109375" style="0" customWidth="1"/>
  </cols>
  <sheetData>
    <row r="1" spans="1:5" ht="12.75" customHeight="1">
      <c r="A1" s="3" t="s">
        <v>48</v>
      </c>
      <c r="B1" s="2"/>
      <c r="C1" s="2"/>
      <c r="D1" s="2"/>
      <c r="E1" s="2"/>
    </row>
    <row r="2" spans="1:5" ht="24.75" customHeight="1">
      <c r="A2" s="132" t="s">
        <v>281</v>
      </c>
      <c r="B2" s="132"/>
      <c r="C2" s="132"/>
      <c r="D2" s="132"/>
      <c r="E2" s="132"/>
    </row>
    <row r="3" spans="1:5" ht="16.5" customHeight="1">
      <c r="A3" s="127" t="s">
        <v>49</v>
      </c>
      <c r="B3" s="127"/>
      <c r="C3" s="127"/>
      <c r="D3" s="127"/>
      <c r="E3" s="127"/>
    </row>
    <row r="4" spans="1:5" ht="37.5" customHeight="1">
      <c r="A4" s="128" t="s">
        <v>273</v>
      </c>
      <c r="B4" s="128"/>
      <c r="C4" s="128"/>
      <c r="D4" s="128"/>
      <c r="E4" s="128"/>
    </row>
    <row r="5" spans="1:5" ht="40.5" customHeight="1">
      <c r="A5" s="129" t="s">
        <v>283</v>
      </c>
      <c r="B5" s="129"/>
      <c r="C5" s="55">
        <v>-1212006.3099999998</v>
      </c>
      <c r="D5" s="47" t="s">
        <v>286</v>
      </c>
      <c r="E5" s="34" t="s">
        <v>328</v>
      </c>
    </row>
    <row r="6" spans="1:5" ht="27" customHeight="1">
      <c r="A6" s="130" t="s">
        <v>133</v>
      </c>
      <c r="B6" s="130"/>
      <c r="C6" s="130"/>
      <c r="D6" s="130" t="s">
        <v>134</v>
      </c>
      <c r="E6" s="130"/>
    </row>
    <row r="7" spans="1:5" ht="30" customHeight="1">
      <c r="A7" s="26" t="s">
        <v>54</v>
      </c>
      <c r="B7" s="42" t="s">
        <v>158</v>
      </c>
      <c r="C7" s="42" t="s">
        <v>170</v>
      </c>
      <c r="D7" s="42" t="s">
        <v>299</v>
      </c>
      <c r="E7" s="42" t="s">
        <v>173</v>
      </c>
    </row>
    <row r="8" spans="1:5" ht="29.25" customHeight="1">
      <c r="A8" s="40" t="s">
        <v>131</v>
      </c>
      <c r="B8" s="62">
        <v>541585.77</v>
      </c>
      <c r="C8" s="62">
        <v>486510.57</v>
      </c>
      <c r="D8" s="133" t="s">
        <v>300</v>
      </c>
      <c r="E8" s="134"/>
    </row>
    <row r="9" spans="1:5" ht="108.75" customHeight="1">
      <c r="A9" s="138"/>
      <c r="B9" s="131"/>
      <c r="C9" s="131"/>
      <c r="D9" s="81" t="s">
        <v>130</v>
      </c>
      <c r="E9" s="77">
        <v>480833.82</v>
      </c>
    </row>
    <row r="10" spans="1:8" ht="30" customHeight="1">
      <c r="A10" s="138"/>
      <c r="B10" s="131"/>
      <c r="C10" s="131"/>
      <c r="D10" s="12" t="s">
        <v>302</v>
      </c>
      <c r="E10" s="45">
        <f>SUM(E9:E9)</f>
        <v>480833.82</v>
      </c>
      <c r="H10" s="59"/>
    </row>
    <row r="11" spans="1:5" ht="24" customHeight="1">
      <c r="A11" s="138"/>
      <c r="B11" s="131"/>
      <c r="C11" s="131"/>
      <c r="D11" s="133" t="s">
        <v>301</v>
      </c>
      <c r="E11" s="134"/>
    </row>
    <row r="12" spans="1:5" ht="16.5" customHeight="1">
      <c r="A12" s="138"/>
      <c r="B12" s="131"/>
      <c r="C12" s="131"/>
      <c r="D12" s="12"/>
      <c r="E12" s="22"/>
    </row>
    <row r="13" spans="1:5" ht="16.5" customHeight="1">
      <c r="A13" s="138"/>
      <c r="B13" s="131"/>
      <c r="C13" s="131"/>
      <c r="D13" s="12"/>
      <c r="E13" s="22"/>
    </row>
    <row r="14" spans="1:5" ht="23.25" customHeight="1">
      <c r="A14" s="138"/>
      <c r="B14" s="131"/>
      <c r="C14" s="131"/>
      <c r="D14" s="70" t="s">
        <v>303</v>
      </c>
      <c r="E14" s="45">
        <f>SUM(E13)</f>
        <v>0</v>
      </c>
    </row>
    <row r="15" spans="1:5" ht="23.25" customHeight="1">
      <c r="A15" s="138"/>
      <c r="B15" s="131"/>
      <c r="C15" s="131"/>
      <c r="D15" s="133" t="s">
        <v>304</v>
      </c>
      <c r="E15" s="134"/>
    </row>
    <row r="16" spans="1:5" ht="21.75" customHeight="1">
      <c r="A16" s="138"/>
      <c r="B16" s="131"/>
      <c r="C16" s="131"/>
      <c r="D16" s="72" t="s">
        <v>438</v>
      </c>
      <c r="E16" s="77">
        <v>32218</v>
      </c>
    </row>
    <row r="17" spans="1:5" ht="21.75" customHeight="1">
      <c r="A17" s="138"/>
      <c r="B17" s="131"/>
      <c r="C17" s="131"/>
      <c r="D17" s="72" t="s">
        <v>439</v>
      </c>
      <c r="E17" s="77">
        <v>10956</v>
      </c>
    </row>
    <row r="18" spans="1:5" ht="20.25" customHeight="1">
      <c r="A18" s="138"/>
      <c r="B18" s="131"/>
      <c r="C18" s="131"/>
      <c r="D18" s="56"/>
      <c r="E18" s="77"/>
    </row>
    <row r="19" spans="1:5" ht="25.5" customHeight="1">
      <c r="A19" s="139"/>
      <c r="B19" s="131"/>
      <c r="C19" s="131"/>
      <c r="D19" s="12" t="s">
        <v>305</v>
      </c>
      <c r="E19" s="45">
        <f>SUM(E16:E18)</f>
        <v>43174</v>
      </c>
    </row>
    <row r="20" spans="1:5" ht="24" customHeight="1">
      <c r="A20" s="28" t="s">
        <v>2</v>
      </c>
      <c r="B20" s="41">
        <f>SUM(B8)</f>
        <v>541585.77</v>
      </c>
      <c r="C20" s="41">
        <f>SUM(C8)</f>
        <v>486510.57</v>
      </c>
      <c r="D20" s="26" t="s">
        <v>138</v>
      </c>
      <c r="E20" s="27">
        <f>SUM(E10+E14+E19)</f>
        <v>524007.82</v>
      </c>
    </row>
    <row r="21" spans="1:5" ht="22.5" customHeight="1">
      <c r="A21" s="137" t="s">
        <v>306</v>
      </c>
      <c r="B21" s="137"/>
      <c r="C21" s="137"/>
      <c r="D21" s="137"/>
      <c r="E21" s="46">
        <f>SUM(C5+C8-E20)</f>
        <v>-1249503.5599999998</v>
      </c>
    </row>
  </sheetData>
  <sheetProtection selectLockedCells="1" selectUnlockedCells="1"/>
  <mergeCells count="13">
    <mergeCell ref="A21:D21"/>
    <mergeCell ref="D6:E6"/>
    <mergeCell ref="A9:A19"/>
    <mergeCell ref="B9:B19"/>
    <mergeCell ref="C9:C19"/>
    <mergeCell ref="D11:E11"/>
    <mergeCell ref="D15:E15"/>
    <mergeCell ref="A2:E2"/>
    <mergeCell ref="A3:E3"/>
    <mergeCell ref="D8:E8"/>
    <mergeCell ref="A4:E4"/>
    <mergeCell ref="A5:B5"/>
    <mergeCell ref="A6:C6"/>
  </mergeCells>
  <printOptions/>
  <pageMargins left="0.7875" right="0.7875" top="1.0527777777777778" bottom="1.0527777777777778" header="0.7875" footer="0.7875"/>
  <pageSetup horizontalDpi="300" verticalDpi="300" orientation="portrait" paperSize="9" scale="96" r:id="rId3"/>
  <headerFooter alignWithMargins="0">
    <oddHeader>&amp;C&amp;"Times New Roman,Обычный"&amp;12&amp;A</oddHeader>
    <oddFooter>&amp;C&amp;"Times New Roman,Обычный"&amp;12Страница &amp;P</oddFooter>
  </headerFooter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H20"/>
  <sheetViews>
    <sheetView zoomScalePageLayoutView="0" workbookViewId="0" topLeftCell="A4">
      <selection activeCell="F19" sqref="F19"/>
    </sheetView>
  </sheetViews>
  <sheetFormatPr defaultColWidth="11.57421875" defaultRowHeight="12.75" customHeight="1"/>
  <cols>
    <col min="1" max="1" width="21.57421875" style="0" customWidth="1"/>
    <col min="2" max="2" width="10.8515625" style="0" customWidth="1"/>
    <col min="3" max="3" width="11.7109375" style="0" customWidth="1"/>
    <col min="4" max="4" width="33.00390625" style="0" customWidth="1"/>
    <col min="5" max="5" width="12.7109375" style="0" customWidth="1"/>
  </cols>
  <sheetData>
    <row r="1" spans="1:5" ht="12.75" customHeight="1">
      <c r="A1" s="1" t="s">
        <v>50</v>
      </c>
      <c r="B1" s="2"/>
      <c r="C1" s="2"/>
      <c r="D1" s="2"/>
      <c r="E1" s="2"/>
    </row>
    <row r="2" spans="1:5" ht="24.75" customHeight="1">
      <c r="A2" s="132" t="s">
        <v>281</v>
      </c>
      <c r="B2" s="132"/>
      <c r="C2" s="132"/>
      <c r="D2" s="132"/>
      <c r="E2" s="132"/>
    </row>
    <row r="3" spans="1:5" ht="16.5" customHeight="1">
      <c r="A3" s="127" t="s">
        <v>51</v>
      </c>
      <c r="B3" s="127"/>
      <c r="C3" s="127"/>
      <c r="D3" s="127"/>
      <c r="E3" s="127"/>
    </row>
    <row r="4" spans="1:5" ht="37.5" customHeight="1">
      <c r="A4" s="128" t="s">
        <v>189</v>
      </c>
      <c r="B4" s="128"/>
      <c r="C4" s="128"/>
      <c r="D4" s="128"/>
      <c r="E4" s="128"/>
    </row>
    <row r="5" spans="1:5" ht="40.5" customHeight="1">
      <c r="A5" s="129" t="s">
        <v>283</v>
      </c>
      <c r="B5" s="129"/>
      <c r="C5" s="9">
        <v>-751681.9310000001</v>
      </c>
      <c r="D5" s="47" t="s">
        <v>320</v>
      </c>
      <c r="E5" s="34" t="s">
        <v>328</v>
      </c>
    </row>
    <row r="6" spans="1:5" ht="27" customHeight="1">
      <c r="A6" s="130" t="s">
        <v>133</v>
      </c>
      <c r="B6" s="130"/>
      <c r="C6" s="130"/>
      <c r="D6" s="130" t="s">
        <v>134</v>
      </c>
      <c r="E6" s="130"/>
    </row>
    <row r="7" spans="1:5" ht="30" customHeight="1">
      <c r="A7" s="26" t="s">
        <v>54</v>
      </c>
      <c r="B7" s="42" t="s">
        <v>158</v>
      </c>
      <c r="C7" s="42" t="s">
        <v>170</v>
      </c>
      <c r="D7" s="42" t="s">
        <v>299</v>
      </c>
      <c r="E7" s="42" t="s">
        <v>173</v>
      </c>
    </row>
    <row r="8" spans="1:5" ht="29.25" customHeight="1">
      <c r="A8" s="40" t="s">
        <v>131</v>
      </c>
      <c r="B8" s="62">
        <v>483657.32</v>
      </c>
      <c r="C8" s="62">
        <v>453765.02</v>
      </c>
      <c r="D8" s="133" t="s">
        <v>300</v>
      </c>
      <c r="E8" s="134"/>
    </row>
    <row r="9" spans="1:5" ht="111.75" customHeight="1">
      <c r="A9" s="138"/>
      <c r="B9" s="131"/>
      <c r="C9" s="131"/>
      <c r="D9" s="81" t="s">
        <v>130</v>
      </c>
      <c r="E9" s="77">
        <v>430387.88</v>
      </c>
    </row>
    <row r="10" spans="1:8" ht="26.25" customHeight="1">
      <c r="A10" s="138"/>
      <c r="B10" s="131"/>
      <c r="C10" s="131"/>
      <c r="D10" s="12" t="s">
        <v>302</v>
      </c>
      <c r="E10" s="45">
        <f>SUM(E9:E9)</f>
        <v>430387.88</v>
      </c>
      <c r="H10" s="59"/>
    </row>
    <row r="11" spans="1:5" ht="24" customHeight="1">
      <c r="A11" s="138"/>
      <c r="B11" s="131"/>
      <c r="C11" s="131"/>
      <c r="D11" s="133" t="s">
        <v>301</v>
      </c>
      <c r="E11" s="134"/>
    </row>
    <row r="12" spans="1:5" ht="23.25" customHeight="1">
      <c r="A12" s="138"/>
      <c r="B12" s="131"/>
      <c r="C12" s="131"/>
      <c r="D12" s="72" t="s">
        <v>378</v>
      </c>
      <c r="E12" s="77">
        <v>5329</v>
      </c>
    </row>
    <row r="13" spans="1:5" ht="23.25" customHeight="1">
      <c r="A13" s="138"/>
      <c r="B13" s="131"/>
      <c r="C13" s="131"/>
      <c r="D13" s="70" t="s">
        <v>303</v>
      </c>
      <c r="E13" s="45">
        <f>SUM(E12)</f>
        <v>5329</v>
      </c>
    </row>
    <row r="14" spans="1:5" ht="23.25" customHeight="1">
      <c r="A14" s="138"/>
      <c r="B14" s="131"/>
      <c r="C14" s="131"/>
      <c r="D14" s="133" t="s">
        <v>304</v>
      </c>
      <c r="E14" s="134"/>
    </row>
    <row r="15" spans="1:5" ht="23.25" customHeight="1">
      <c r="A15" s="138"/>
      <c r="B15" s="131"/>
      <c r="C15" s="131"/>
      <c r="D15" s="72" t="s">
        <v>440</v>
      </c>
      <c r="E15" s="77">
        <v>125487</v>
      </c>
    </row>
    <row r="16" spans="1:5" ht="21.75" customHeight="1">
      <c r="A16" s="138"/>
      <c r="B16" s="131"/>
      <c r="C16" s="131"/>
      <c r="D16" s="72" t="s">
        <v>402</v>
      </c>
      <c r="E16" s="77">
        <v>1902</v>
      </c>
    </row>
    <row r="17" spans="1:5" ht="20.25" customHeight="1">
      <c r="A17" s="138"/>
      <c r="B17" s="131"/>
      <c r="C17" s="131"/>
      <c r="D17" s="72" t="s">
        <v>441</v>
      </c>
      <c r="E17" s="77">
        <v>24576</v>
      </c>
    </row>
    <row r="18" spans="1:5" ht="25.5" customHeight="1">
      <c r="A18" s="139"/>
      <c r="B18" s="131"/>
      <c r="C18" s="131"/>
      <c r="D18" s="12" t="s">
        <v>305</v>
      </c>
      <c r="E18" s="45">
        <f>SUM(E15:E17)</f>
        <v>151965</v>
      </c>
    </row>
    <row r="19" spans="1:5" ht="24" customHeight="1">
      <c r="A19" s="28" t="s">
        <v>2</v>
      </c>
      <c r="B19" s="41">
        <f>SUM(B8)</f>
        <v>483657.32</v>
      </c>
      <c r="C19" s="41">
        <f>SUM(C8)</f>
        <v>453765.02</v>
      </c>
      <c r="D19" s="26" t="s">
        <v>138</v>
      </c>
      <c r="E19" s="27">
        <f>SUM(E10+E13+E18)</f>
        <v>587681.88</v>
      </c>
    </row>
    <row r="20" spans="1:5" ht="22.5" customHeight="1">
      <c r="A20" s="137" t="s">
        <v>306</v>
      </c>
      <c r="B20" s="137"/>
      <c r="C20" s="137"/>
      <c r="D20" s="137"/>
      <c r="E20" s="46">
        <f>SUM(C5+C8-E19)</f>
        <v>-885598.7910000001</v>
      </c>
    </row>
  </sheetData>
  <sheetProtection selectLockedCells="1" selectUnlockedCells="1"/>
  <mergeCells count="13">
    <mergeCell ref="A20:D20"/>
    <mergeCell ref="D8:E8"/>
    <mergeCell ref="A2:E2"/>
    <mergeCell ref="A3:E3"/>
    <mergeCell ref="A4:E4"/>
    <mergeCell ref="A5:B5"/>
    <mergeCell ref="A9:A18"/>
    <mergeCell ref="B9:B18"/>
    <mergeCell ref="A6:C6"/>
    <mergeCell ref="D6:E6"/>
    <mergeCell ref="C9:C18"/>
    <mergeCell ref="D11:E11"/>
    <mergeCell ref="D14:E14"/>
  </mergeCells>
  <printOptions/>
  <pageMargins left="0.7875" right="0.7875" top="1.0527777777777778" bottom="1.0527777777777778" header="0.7875" footer="0.7875"/>
  <pageSetup horizontalDpi="300" verticalDpi="300" orientation="portrait" paperSize="9" scale="96" r:id="rId3"/>
  <headerFooter alignWithMargins="0">
    <oddHeader>&amp;C&amp;"Times New Roman,Обычный"&amp;12&amp;A</oddHeader>
    <oddFooter>&amp;C&amp;"Times New Roman,Обычный"&amp;12Страница &amp;P</oddFooter>
  </headerFooter>
  <legacyDrawing r:id="rId2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H19"/>
  <sheetViews>
    <sheetView zoomScalePageLayoutView="0" workbookViewId="0" topLeftCell="A4">
      <selection activeCell="A20" sqref="A20:IV21"/>
    </sheetView>
  </sheetViews>
  <sheetFormatPr defaultColWidth="11.57421875" defaultRowHeight="12.75" customHeight="1"/>
  <cols>
    <col min="1" max="1" width="23.57421875" style="0" customWidth="1"/>
    <col min="2" max="2" width="11.140625" style="0" customWidth="1"/>
    <col min="3" max="3" width="10.28125" style="0" customWidth="1"/>
    <col min="4" max="4" width="32.140625" style="0" customWidth="1"/>
    <col min="5" max="5" width="12.140625" style="0" customWidth="1"/>
  </cols>
  <sheetData>
    <row r="1" spans="1:5" ht="12.75" customHeight="1">
      <c r="A1" s="1" t="s">
        <v>52</v>
      </c>
      <c r="B1" s="2"/>
      <c r="C1" s="2"/>
      <c r="D1" s="2"/>
      <c r="E1" s="2"/>
    </row>
    <row r="2" spans="1:5" ht="24.75" customHeight="1">
      <c r="A2" s="132" t="s">
        <v>281</v>
      </c>
      <c r="B2" s="132"/>
      <c r="C2" s="132"/>
      <c r="D2" s="132"/>
      <c r="E2" s="132"/>
    </row>
    <row r="3" spans="1:5" ht="16.5" customHeight="1">
      <c r="A3" s="127" t="s">
        <v>53</v>
      </c>
      <c r="B3" s="127"/>
      <c r="C3" s="127"/>
      <c r="D3" s="127"/>
      <c r="E3" s="127"/>
    </row>
    <row r="4" spans="1:5" ht="37.5" customHeight="1">
      <c r="A4" s="128" t="s">
        <v>190</v>
      </c>
      <c r="B4" s="128"/>
      <c r="C4" s="128"/>
      <c r="D4" s="128"/>
      <c r="E4" s="128"/>
    </row>
    <row r="5" spans="1:5" ht="40.5" customHeight="1">
      <c r="A5" s="129" t="s">
        <v>283</v>
      </c>
      <c r="B5" s="129"/>
      <c r="C5" s="9">
        <v>-70964.98999999999</v>
      </c>
      <c r="D5" s="47" t="s">
        <v>320</v>
      </c>
      <c r="E5" s="34" t="s">
        <v>192</v>
      </c>
    </row>
    <row r="6" spans="1:5" ht="27" customHeight="1">
      <c r="A6" s="130" t="s">
        <v>133</v>
      </c>
      <c r="B6" s="130"/>
      <c r="C6" s="130"/>
      <c r="D6" s="130" t="s">
        <v>134</v>
      </c>
      <c r="E6" s="130"/>
    </row>
    <row r="7" spans="1:5" ht="30" customHeight="1">
      <c r="A7" s="26" t="s">
        <v>54</v>
      </c>
      <c r="B7" s="42" t="s">
        <v>158</v>
      </c>
      <c r="C7" s="42" t="s">
        <v>170</v>
      </c>
      <c r="D7" s="42" t="s">
        <v>299</v>
      </c>
      <c r="E7" s="42" t="s">
        <v>173</v>
      </c>
    </row>
    <row r="8" spans="1:5" ht="29.25" customHeight="1">
      <c r="A8" s="40" t="s">
        <v>131</v>
      </c>
      <c r="B8" s="62">
        <v>5092.08</v>
      </c>
      <c r="C8" s="62">
        <v>0</v>
      </c>
      <c r="D8" s="133" t="s">
        <v>300</v>
      </c>
      <c r="E8" s="134"/>
    </row>
    <row r="9" spans="1:5" ht="113.25" customHeight="1">
      <c r="A9" s="138"/>
      <c r="B9" s="131"/>
      <c r="C9" s="131"/>
      <c r="D9" s="81" t="s">
        <v>130</v>
      </c>
      <c r="E9" s="77">
        <v>5230.64</v>
      </c>
    </row>
    <row r="10" spans="1:8" ht="26.25" customHeight="1">
      <c r="A10" s="138"/>
      <c r="B10" s="131"/>
      <c r="C10" s="131"/>
      <c r="D10" s="12" t="s">
        <v>302</v>
      </c>
      <c r="E10" s="45">
        <f>SUM(E9:E9)</f>
        <v>5230.64</v>
      </c>
      <c r="H10" s="59"/>
    </row>
    <row r="11" spans="1:5" ht="24" customHeight="1">
      <c r="A11" s="138"/>
      <c r="B11" s="131"/>
      <c r="C11" s="131"/>
      <c r="D11" s="133" t="s">
        <v>301</v>
      </c>
      <c r="E11" s="134"/>
    </row>
    <row r="12" spans="1:5" ht="23.25" customHeight="1">
      <c r="A12" s="138"/>
      <c r="B12" s="131"/>
      <c r="C12" s="131"/>
      <c r="D12" s="12"/>
      <c r="E12" s="22"/>
    </row>
    <row r="13" spans="1:5" ht="23.25" customHeight="1">
      <c r="A13" s="138"/>
      <c r="B13" s="131"/>
      <c r="C13" s="131"/>
      <c r="D13" s="70" t="s">
        <v>303</v>
      </c>
      <c r="E13" s="45">
        <f>SUM(E12)</f>
        <v>0</v>
      </c>
    </row>
    <row r="14" spans="1:5" ht="23.25" customHeight="1">
      <c r="A14" s="138"/>
      <c r="B14" s="131"/>
      <c r="C14" s="131"/>
      <c r="D14" s="133" t="s">
        <v>304</v>
      </c>
      <c r="E14" s="134"/>
    </row>
    <row r="15" spans="1:5" ht="21.75" customHeight="1">
      <c r="A15" s="138"/>
      <c r="B15" s="131"/>
      <c r="C15" s="131"/>
      <c r="D15" s="56"/>
      <c r="E15" s="62"/>
    </row>
    <row r="16" spans="1:5" ht="20.25" customHeight="1">
      <c r="A16" s="138"/>
      <c r="B16" s="131"/>
      <c r="C16" s="131"/>
      <c r="D16" s="56"/>
      <c r="E16" s="62"/>
    </row>
    <row r="17" spans="1:5" ht="25.5" customHeight="1">
      <c r="A17" s="139"/>
      <c r="B17" s="131"/>
      <c r="C17" s="131"/>
      <c r="D17" s="12" t="s">
        <v>305</v>
      </c>
      <c r="E17" s="45">
        <f>SUM(E15:E16)</f>
        <v>0</v>
      </c>
    </row>
    <row r="18" spans="1:5" ht="24" customHeight="1">
      <c r="A18" s="28" t="s">
        <v>2</v>
      </c>
      <c r="B18" s="41">
        <f>SUM(B8)</f>
        <v>5092.08</v>
      </c>
      <c r="C18" s="41">
        <f>SUM(C8)</f>
        <v>0</v>
      </c>
      <c r="D18" s="26" t="s">
        <v>138</v>
      </c>
      <c r="E18" s="27">
        <f>SUM(E10+E13+E17)</f>
        <v>5230.64</v>
      </c>
    </row>
    <row r="19" spans="1:5" ht="22.5" customHeight="1">
      <c r="A19" s="137" t="s">
        <v>306</v>
      </c>
      <c r="B19" s="137"/>
      <c r="C19" s="137"/>
      <c r="D19" s="137"/>
      <c r="E19" s="46">
        <f>SUM(C5+C8-E18)</f>
        <v>-76195.62999999999</v>
      </c>
    </row>
  </sheetData>
  <sheetProtection selectLockedCells="1" selectUnlockedCells="1"/>
  <mergeCells count="13">
    <mergeCell ref="C9:C17"/>
    <mergeCell ref="D11:E11"/>
    <mergeCell ref="D14:E14"/>
    <mergeCell ref="A19:D19"/>
    <mergeCell ref="D8:E8"/>
    <mergeCell ref="A9:A17"/>
    <mergeCell ref="B9:B17"/>
    <mergeCell ref="A2:E2"/>
    <mergeCell ref="A3:E3"/>
    <mergeCell ref="A4:E4"/>
    <mergeCell ref="A5:B5"/>
    <mergeCell ref="A6:C6"/>
    <mergeCell ref="D6:E6"/>
  </mergeCells>
  <printOptions/>
  <pageMargins left="0.7875" right="0.7875" top="1.0527777777777778" bottom="1.0527777777777778" header="0.7875" footer="0.7875"/>
  <pageSetup horizontalDpi="300" verticalDpi="300" orientation="portrait" paperSize="9" scale="97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H26"/>
  <sheetViews>
    <sheetView zoomScalePageLayoutView="0" workbookViewId="0" topLeftCell="A7">
      <selection activeCell="F18" sqref="F18:F22"/>
    </sheetView>
  </sheetViews>
  <sheetFormatPr defaultColWidth="11.57421875" defaultRowHeight="12.75" customHeight="1"/>
  <cols>
    <col min="1" max="1" width="23.57421875" style="0" customWidth="1"/>
    <col min="2" max="2" width="11.00390625" style="0" customWidth="1"/>
    <col min="3" max="3" width="10.28125" style="0" customWidth="1"/>
    <col min="4" max="4" width="29.57421875" style="0" customWidth="1"/>
    <col min="5" max="5" width="12.00390625" style="0" customWidth="1"/>
  </cols>
  <sheetData>
    <row r="1" spans="1:5" ht="17.25" customHeight="1">
      <c r="A1" s="124" t="s">
        <v>7</v>
      </c>
      <c r="B1" s="125"/>
      <c r="C1" s="125"/>
      <c r="D1" s="125"/>
      <c r="E1" s="126"/>
    </row>
    <row r="2" spans="1:5" ht="24.75" customHeight="1">
      <c r="A2" s="132" t="s">
        <v>281</v>
      </c>
      <c r="B2" s="132"/>
      <c r="C2" s="132"/>
      <c r="D2" s="132"/>
      <c r="E2" s="132"/>
    </row>
    <row r="3" spans="1:5" ht="27" customHeight="1">
      <c r="A3" s="127" t="s">
        <v>8</v>
      </c>
      <c r="B3" s="127"/>
      <c r="C3" s="127"/>
      <c r="D3" s="127"/>
      <c r="E3" s="127"/>
    </row>
    <row r="4" spans="1:5" ht="41.25" customHeight="1">
      <c r="A4" s="128" t="s">
        <v>263</v>
      </c>
      <c r="B4" s="128"/>
      <c r="C4" s="128"/>
      <c r="D4" s="128"/>
      <c r="E4" s="128"/>
    </row>
    <row r="5" spans="1:5" ht="37.5" customHeight="1">
      <c r="A5" s="129" t="s">
        <v>283</v>
      </c>
      <c r="B5" s="129"/>
      <c r="C5" s="25">
        <v>-223639.57999999996</v>
      </c>
      <c r="D5" s="47" t="s">
        <v>286</v>
      </c>
      <c r="E5" s="43" t="s">
        <v>485</v>
      </c>
    </row>
    <row r="6" spans="1:5" ht="27.75" customHeight="1">
      <c r="A6" s="130" t="s">
        <v>133</v>
      </c>
      <c r="B6" s="130"/>
      <c r="C6" s="130"/>
      <c r="D6" s="130" t="s">
        <v>134</v>
      </c>
      <c r="E6" s="130"/>
    </row>
    <row r="7" spans="1:5" ht="26.25" customHeight="1">
      <c r="A7" s="26" t="s">
        <v>54</v>
      </c>
      <c r="B7" s="42" t="s">
        <v>158</v>
      </c>
      <c r="C7" s="42" t="s">
        <v>159</v>
      </c>
      <c r="D7" s="42" t="s">
        <v>299</v>
      </c>
      <c r="E7" s="42" t="s">
        <v>173</v>
      </c>
    </row>
    <row r="8" spans="1:5" ht="29.25" customHeight="1">
      <c r="A8" s="40" t="s">
        <v>131</v>
      </c>
      <c r="B8" s="62">
        <v>189257.76</v>
      </c>
      <c r="C8" s="62">
        <v>169803.23</v>
      </c>
      <c r="D8" s="133" t="s">
        <v>300</v>
      </c>
      <c r="E8" s="134"/>
    </row>
    <row r="9" spans="1:5" ht="102.75" customHeight="1">
      <c r="A9" s="138"/>
      <c r="B9" s="131"/>
      <c r="C9" s="131"/>
      <c r="D9" s="81" t="s">
        <v>130</v>
      </c>
      <c r="E9" s="77">
        <v>160771.24</v>
      </c>
    </row>
    <row r="10" spans="1:8" ht="26.25" customHeight="1">
      <c r="A10" s="138"/>
      <c r="B10" s="131"/>
      <c r="C10" s="131"/>
      <c r="D10" s="12" t="s">
        <v>302</v>
      </c>
      <c r="E10" s="45">
        <f>SUM(E9:E9)</f>
        <v>160771.24</v>
      </c>
      <c r="H10" s="59"/>
    </row>
    <row r="11" spans="1:5" ht="24" customHeight="1">
      <c r="A11" s="138"/>
      <c r="B11" s="131"/>
      <c r="C11" s="131"/>
      <c r="D11" s="133" t="s">
        <v>301</v>
      </c>
      <c r="E11" s="134"/>
    </row>
    <row r="12" spans="1:5" ht="23.25" customHeight="1">
      <c r="A12" s="138"/>
      <c r="B12" s="131"/>
      <c r="C12" s="131"/>
      <c r="D12" s="73"/>
      <c r="E12" s="77"/>
    </row>
    <row r="13" spans="1:5" ht="23.25" customHeight="1">
      <c r="A13" s="138"/>
      <c r="B13" s="131"/>
      <c r="C13" s="131"/>
      <c r="D13" s="70" t="s">
        <v>303</v>
      </c>
      <c r="E13" s="45">
        <f>SUM(E12)</f>
        <v>0</v>
      </c>
    </row>
    <row r="14" spans="1:5" ht="23.25" customHeight="1">
      <c r="A14" s="138"/>
      <c r="B14" s="131"/>
      <c r="C14" s="131"/>
      <c r="D14" s="133" t="s">
        <v>304</v>
      </c>
      <c r="E14" s="134"/>
    </row>
    <row r="15" spans="1:5" ht="21.75" customHeight="1">
      <c r="A15" s="138"/>
      <c r="B15" s="131"/>
      <c r="C15" s="131"/>
      <c r="D15" s="72" t="s">
        <v>371</v>
      </c>
      <c r="E15" s="77">
        <v>6045</v>
      </c>
    </row>
    <row r="16" spans="1:5" ht="20.25" customHeight="1">
      <c r="A16" s="138"/>
      <c r="B16" s="131"/>
      <c r="C16" s="131"/>
      <c r="D16" s="73" t="s">
        <v>372</v>
      </c>
      <c r="E16" s="77">
        <v>8602</v>
      </c>
    </row>
    <row r="17" spans="1:5" ht="25.5" customHeight="1">
      <c r="A17" s="139"/>
      <c r="B17" s="131"/>
      <c r="C17" s="131"/>
      <c r="D17" s="12" t="s">
        <v>305</v>
      </c>
      <c r="E17" s="45">
        <f>SUM(E15:E16)</f>
        <v>14647</v>
      </c>
    </row>
    <row r="18" spans="1:6" ht="24" customHeight="1">
      <c r="A18" s="28" t="s">
        <v>2</v>
      </c>
      <c r="B18" s="41">
        <f>SUM(B8)</f>
        <v>189257.76</v>
      </c>
      <c r="C18" s="41">
        <f>SUM(C8)</f>
        <v>169803.23</v>
      </c>
      <c r="D18" s="26" t="s">
        <v>138</v>
      </c>
      <c r="E18" s="27">
        <f>SUM(E10+E13+E17)</f>
        <v>175418.24</v>
      </c>
      <c r="F18" s="35"/>
    </row>
    <row r="19" spans="1:6" ht="22.5" customHeight="1">
      <c r="A19" s="137" t="s">
        <v>306</v>
      </c>
      <c r="B19" s="137"/>
      <c r="C19" s="137"/>
      <c r="D19" s="137"/>
      <c r="E19" s="46">
        <f>SUM(C5+C8-E18)</f>
        <v>-229254.58999999994</v>
      </c>
      <c r="F19" s="35"/>
    </row>
    <row r="26" spans="1:2" ht="12.75" customHeight="1">
      <c r="A26" s="135"/>
      <c r="B26" s="135"/>
    </row>
  </sheetData>
  <sheetProtection selectLockedCells="1" selectUnlockedCells="1"/>
  <mergeCells count="15">
    <mergeCell ref="A9:A17"/>
    <mergeCell ref="B9:B17"/>
    <mergeCell ref="C9:C17"/>
    <mergeCell ref="D11:E11"/>
    <mergeCell ref="D14:E14"/>
    <mergeCell ref="A26:B26"/>
    <mergeCell ref="A19:D19"/>
    <mergeCell ref="D8:E8"/>
    <mergeCell ref="A1:E1"/>
    <mergeCell ref="A3:E3"/>
    <mergeCell ref="A4:E4"/>
    <mergeCell ref="A5:B5"/>
    <mergeCell ref="A6:C6"/>
    <mergeCell ref="A2:E2"/>
    <mergeCell ref="D6:E6"/>
  </mergeCells>
  <printOptions/>
  <pageMargins left="0.7875" right="0.7875" top="1.0527777777777778" bottom="1.0527777777777778" header="0.7875" footer="0.7875"/>
  <pageSetup horizontalDpi="300" verticalDpi="300" orientation="portrait" paperSize="9" scale="99" r:id="rId3"/>
  <headerFooter alignWithMargins="0">
    <oddHeader>&amp;C&amp;"Times New Roman,Обычный"&amp;12&amp;A</oddHeader>
    <oddFooter>&amp;C&amp;"Times New Roman,Обычный"&amp;12Страница &amp;P</oddFooter>
  </headerFooter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H19"/>
  <sheetViews>
    <sheetView zoomScalePageLayoutView="0" workbookViewId="0" topLeftCell="A4">
      <selection activeCell="A20" sqref="A20:IV21"/>
    </sheetView>
  </sheetViews>
  <sheetFormatPr defaultColWidth="11.57421875" defaultRowHeight="12.75" customHeight="1"/>
  <cols>
    <col min="1" max="1" width="21.7109375" style="7" customWidth="1"/>
    <col min="2" max="2" width="11.00390625" style="15" customWidth="1"/>
    <col min="3" max="3" width="10.57421875" style="15" customWidth="1"/>
    <col min="4" max="4" width="30.140625" style="7" customWidth="1"/>
    <col min="5" max="5" width="12.140625" style="15" customWidth="1"/>
    <col min="6" max="16384" width="11.57421875" style="7" customWidth="1"/>
  </cols>
  <sheetData>
    <row r="1" spans="1:5" ht="17.25" customHeight="1">
      <c r="A1" s="154" t="s">
        <v>132</v>
      </c>
      <c r="B1" s="154"/>
      <c r="C1" s="154"/>
      <c r="D1" s="154"/>
      <c r="E1" s="154"/>
    </row>
    <row r="2" spans="1:5" ht="24.75" customHeight="1">
      <c r="A2" s="132" t="s">
        <v>281</v>
      </c>
      <c r="B2" s="132"/>
      <c r="C2" s="132"/>
      <c r="D2" s="132"/>
      <c r="E2" s="132"/>
    </row>
    <row r="3" spans="1:5" ht="16.5" customHeight="1">
      <c r="A3" s="127" t="s">
        <v>194</v>
      </c>
      <c r="B3" s="127"/>
      <c r="C3" s="127"/>
      <c r="D3" s="127"/>
      <c r="E3" s="127"/>
    </row>
    <row r="4" spans="1:5" ht="37.5" customHeight="1">
      <c r="A4" s="128" t="s">
        <v>195</v>
      </c>
      <c r="B4" s="128"/>
      <c r="C4" s="128"/>
      <c r="D4" s="128"/>
      <c r="E4" s="128"/>
    </row>
    <row r="5" spans="1:5" ht="40.5" customHeight="1">
      <c r="A5" s="129" t="s">
        <v>283</v>
      </c>
      <c r="B5" s="129"/>
      <c r="C5" s="46">
        <v>-37433.119999999995</v>
      </c>
      <c r="D5" s="47" t="s">
        <v>320</v>
      </c>
      <c r="E5" s="34" t="s">
        <v>329</v>
      </c>
    </row>
    <row r="6" spans="1:5" ht="27" customHeight="1">
      <c r="A6" s="130" t="s">
        <v>133</v>
      </c>
      <c r="B6" s="130"/>
      <c r="C6" s="130"/>
      <c r="D6" s="130" t="s">
        <v>134</v>
      </c>
      <c r="E6" s="130"/>
    </row>
    <row r="7" spans="1:5" ht="30" customHeight="1">
      <c r="A7" s="26" t="s">
        <v>54</v>
      </c>
      <c r="B7" s="42" t="s">
        <v>158</v>
      </c>
      <c r="C7" s="42" t="s">
        <v>170</v>
      </c>
      <c r="D7" s="42" t="s">
        <v>299</v>
      </c>
      <c r="E7" s="42" t="s">
        <v>173</v>
      </c>
    </row>
    <row r="8" spans="1:5" ht="29.25" customHeight="1">
      <c r="A8" s="40" t="s">
        <v>131</v>
      </c>
      <c r="B8" s="62">
        <v>40086</v>
      </c>
      <c r="C8" s="62">
        <v>38476.39</v>
      </c>
      <c r="D8" s="133" t="s">
        <v>300</v>
      </c>
      <c r="E8" s="134"/>
    </row>
    <row r="9" spans="1:5" ht="109.5" customHeight="1">
      <c r="A9" s="138"/>
      <c r="B9" s="131"/>
      <c r="C9" s="131"/>
      <c r="D9" s="81" t="s">
        <v>130</v>
      </c>
      <c r="E9" s="77">
        <v>20552.43</v>
      </c>
    </row>
    <row r="10" spans="1:8" ht="26.25" customHeight="1">
      <c r="A10" s="138"/>
      <c r="B10" s="131"/>
      <c r="C10" s="131"/>
      <c r="D10" s="12" t="s">
        <v>302</v>
      </c>
      <c r="E10" s="45">
        <f>SUM(E9:E9)</f>
        <v>20552.43</v>
      </c>
      <c r="H10" s="59"/>
    </row>
    <row r="11" spans="1:5" ht="24" customHeight="1">
      <c r="A11" s="138"/>
      <c r="B11" s="131"/>
      <c r="C11" s="131"/>
      <c r="D11" s="133" t="s">
        <v>301</v>
      </c>
      <c r="E11" s="134"/>
    </row>
    <row r="12" spans="1:5" ht="23.25" customHeight="1">
      <c r="A12" s="138"/>
      <c r="B12" s="131"/>
      <c r="C12" s="131"/>
      <c r="D12" s="12"/>
      <c r="E12" s="22"/>
    </row>
    <row r="13" spans="1:5" ht="23.25" customHeight="1">
      <c r="A13" s="138"/>
      <c r="B13" s="131"/>
      <c r="C13" s="131"/>
      <c r="D13" s="70" t="s">
        <v>303</v>
      </c>
      <c r="E13" s="45">
        <f>SUM(E12)</f>
        <v>0</v>
      </c>
    </row>
    <row r="14" spans="1:5" ht="23.25" customHeight="1">
      <c r="A14" s="138"/>
      <c r="B14" s="131"/>
      <c r="C14" s="131"/>
      <c r="D14" s="133" t="s">
        <v>304</v>
      </c>
      <c r="E14" s="134"/>
    </row>
    <row r="15" spans="1:5" ht="28.5" customHeight="1">
      <c r="A15" s="138"/>
      <c r="B15" s="131"/>
      <c r="C15" s="131"/>
      <c r="D15" s="72"/>
      <c r="E15" s="73"/>
    </row>
    <row r="16" spans="1:5" ht="20.25" customHeight="1">
      <c r="A16" s="138"/>
      <c r="B16" s="131"/>
      <c r="C16" s="131"/>
      <c r="D16" s="56"/>
      <c r="E16" s="62"/>
    </row>
    <row r="17" spans="1:5" ht="25.5" customHeight="1">
      <c r="A17" s="139"/>
      <c r="B17" s="131"/>
      <c r="C17" s="131"/>
      <c r="D17" s="12" t="s">
        <v>305</v>
      </c>
      <c r="E17" s="45">
        <f>SUM(E15:E16)</f>
        <v>0</v>
      </c>
    </row>
    <row r="18" spans="1:5" ht="24" customHeight="1">
      <c r="A18" s="28" t="s">
        <v>2</v>
      </c>
      <c r="B18" s="41">
        <f>SUM(B8)</f>
        <v>40086</v>
      </c>
      <c r="C18" s="41">
        <f>SUM(C8)</f>
        <v>38476.39</v>
      </c>
      <c r="D18" s="26" t="s">
        <v>138</v>
      </c>
      <c r="E18" s="27">
        <f>SUM(E10+E13+E17)</f>
        <v>20552.43</v>
      </c>
    </row>
    <row r="19" spans="1:5" ht="22.5" customHeight="1">
      <c r="A19" s="137" t="s">
        <v>306</v>
      </c>
      <c r="B19" s="137"/>
      <c r="C19" s="137"/>
      <c r="D19" s="137"/>
      <c r="E19" s="46">
        <f>SUM(C5+C8-E18)</f>
        <v>-19509.159999999996</v>
      </c>
    </row>
    <row r="20" ht="12.75" customHeight="1"/>
    <row r="21" ht="12.75" customHeight="1"/>
  </sheetData>
  <sheetProtection selectLockedCells="1" selectUnlockedCells="1"/>
  <mergeCells count="14">
    <mergeCell ref="A19:D19"/>
    <mergeCell ref="A9:A17"/>
    <mergeCell ref="B9:B17"/>
    <mergeCell ref="C9:C17"/>
    <mergeCell ref="D11:E11"/>
    <mergeCell ref="D14:E14"/>
    <mergeCell ref="D8:E8"/>
    <mergeCell ref="A2:E2"/>
    <mergeCell ref="A1:E1"/>
    <mergeCell ref="A3:E3"/>
    <mergeCell ref="A4:E4"/>
    <mergeCell ref="A5:B5"/>
    <mergeCell ref="A6:C6"/>
    <mergeCell ref="D6:E6"/>
  </mergeCells>
  <printOptions/>
  <pageMargins left="0.7875" right="0.7875" top="1.0527777777777778" bottom="1.0527777777777778" header="0.7875" footer="0.7875"/>
  <pageSetup horizontalDpi="300" verticalDpi="300" orientation="portrait" paperSize="9" scale="96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H19"/>
  <sheetViews>
    <sheetView zoomScalePageLayoutView="0" workbookViewId="0" topLeftCell="A4">
      <selection activeCell="A20" sqref="A20:IV21"/>
    </sheetView>
  </sheetViews>
  <sheetFormatPr defaultColWidth="11.57421875" defaultRowHeight="12.75" customHeight="1"/>
  <cols>
    <col min="1" max="1" width="21.00390625" style="7" customWidth="1"/>
    <col min="2" max="2" width="11.00390625" style="15" customWidth="1"/>
    <col min="3" max="3" width="10.28125" style="15" customWidth="1"/>
    <col min="4" max="4" width="27.57421875" style="7" customWidth="1"/>
    <col min="5" max="5" width="12.28125" style="15" customWidth="1"/>
    <col min="6" max="16384" width="11.57421875" style="7" customWidth="1"/>
  </cols>
  <sheetData>
    <row r="1" spans="1:5" ht="17.25" customHeight="1">
      <c r="A1" s="154" t="s">
        <v>56</v>
      </c>
      <c r="B1" s="154"/>
      <c r="C1" s="154"/>
      <c r="D1" s="154"/>
      <c r="E1" s="154"/>
    </row>
    <row r="2" spans="1:5" ht="24.75" customHeight="1">
      <c r="A2" s="132" t="s">
        <v>281</v>
      </c>
      <c r="B2" s="132"/>
      <c r="C2" s="132"/>
      <c r="D2" s="132"/>
      <c r="E2" s="132"/>
    </row>
    <row r="3" spans="1:5" ht="16.5" customHeight="1">
      <c r="A3" s="127" t="s">
        <v>196</v>
      </c>
      <c r="B3" s="127"/>
      <c r="C3" s="127"/>
      <c r="D3" s="127"/>
      <c r="E3" s="127"/>
    </row>
    <row r="4" spans="1:5" ht="37.5" customHeight="1">
      <c r="A4" s="128" t="s">
        <v>197</v>
      </c>
      <c r="B4" s="128"/>
      <c r="C4" s="128"/>
      <c r="D4" s="128"/>
      <c r="E4" s="128"/>
    </row>
    <row r="5" spans="1:5" ht="40.5" customHeight="1">
      <c r="A5" s="129" t="s">
        <v>283</v>
      </c>
      <c r="B5" s="129"/>
      <c r="C5" s="46">
        <v>-8981.826689999998</v>
      </c>
      <c r="D5" s="47" t="s">
        <v>320</v>
      </c>
      <c r="E5" s="34" t="s">
        <v>193</v>
      </c>
    </row>
    <row r="6" spans="1:5" ht="27" customHeight="1">
      <c r="A6" s="130" t="s">
        <v>133</v>
      </c>
      <c r="B6" s="130"/>
      <c r="C6" s="130"/>
      <c r="D6" s="130" t="s">
        <v>134</v>
      </c>
      <c r="E6" s="130"/>
    </row>
    <row r="7" spans="1:5" ht="30" customHeight="1">
      <c r="A7" s="26" t="s">
        <v>54</v>
      </c>
      <c r="B7" s="42" t="s">
        <v>158</v>
      </c>
      <c r="C7" s="42" t="s">
        <v>170</v>
      </c>
      <c r="D7" s="42" t="s">
        <v>299</v>
      </c>
      <c r="E7" s="42" t="s">
        <v>173</v>
      </c>
    </row>
    <row r="8" spans="1:5" ht="29.25" customHeight="1">
      <c r="A8" s="40" t="s">
        <v>131</v>
      </c>
      <c r="B8" s="62">
        <v>4073.04</v>
      </c>
      <c r="C8" s="62">
        <v>4073.04</v>
      </c>
      <c r="D8" s="133" t="s">
        <v>300</v>
      </c>
      <c r="E8" s="134"/>
    </row>
    <row r="9" spans="1:5" ht="126" customHeight="1">
      <c r="A9" s="138"/>
      <c r="B9" s="131"/>
      <c r="C9" s="131"/>
      <c r="D9" s="81" t="s">
        <v>130</v>
      </c>
      <c r="E9" s="77">
        <v>5485.64</v>
      </c>
    </row>
    <row r="10" spans="1:8" ht="26.25" customHeight="1">
      <c r="A10" s="138"/>
      <c r="B10" s="131"/>
      <c r="C10" s="131"/>
      <c r="D10" s="12" t="s">
        <v>302</v>
      </c>
      <c r="E10" s="45">
        <f>SUM(E9:E9)</f>
        <v>5485.64</v>
      </c>
      <c r="H10" s="59"/>
    </row>
    <row r="11" spans="1:5" ht="24" customHeight="1">
      <c r="A11" s="138"/>
      <c r="B11" s="131"/>
      <c r="C11" s="131"/>
      <c r="D11" s="133" t="s">
        <v>301</v>
      </c>
      <c r="E11" s="134"/>
    </row>
    <row r="12" spans="1:5" ht="23.25" customHeight="1">
      <c r="A12" s="138"/>
      <c r="B12" s="131"/>
      <c r="C12" s="131"/>
      <c r="D12" s="12"/>
      <c r="E12" s="22"/>
    </row>
    <row r="13" spans="1:5" ht="23.25" customHeight="1">
      <c r="A13" s="138"/>
      <c r="B13" s="131"/>
      <c r="C13" s="131"/>
      <c r="D13" s="70" t="s">
        <v>303</v>
      </c>
      <c r="E13" s="45">
        <f>SUM(E12)</f>
        <v>0</v>
      </c>
    </row>
    <row r="14" spans="1:5" ht="23.25" customHeight="1">
      <c r="A14" s="138"/>
      <c r="B14" s="131"/>
      <c r="C14" s="131"/>
      <c r="D14" s="133" t="s">
        <v>304</v>
      </c>
      <c r="E14" s="134"/>
    </row>
    <row r="15" spans="1:5" ht="21.75" customHeight="1">
      <c r="A15" s="138"/>
      <c r="B15" s="131"/>
      <c r="C15" s="131"/>
      <c r="D15" s="56"/>
      <c r="E15" s="62"/>
    </row>
    <row r="16" spans="1:5" ht="20.25" customHeight="1">
      <c r="A16" s="138"/>
      <c r="B16" s="131"/>
      <c r="C16" s="131"/>
      <c r="D16" s="56"/>
      <c r="E16" s="62"/>
    </row>
    <row r="17" spans="1:5" ht="25.5" customHeight="1">
      <c r="A17" s="139"/>
      <c r="B17" s="131"/>
      <c r="C17" s="131"/>
      <c r="D17" s="12" t="s">
        <v>305</v>
      </c>
      <c r="E17" s="45">
        <f>SUM(E15:E16)</f>
        <v>0</v>
      </c>
    </row>
    <row r="18" spans="1:5" ht="24" customHeight="1">
      <c r="A18" s="28" t="s">
        <v>2</v>
      </c>
      <c r="B18" s="41">
        <f>SUM(B8)</f>
        <v>4073.04</v>
      </c>
      <c r="C18" s="41">
        <f>SUM(C8)</f>
        <v>4073.04</v>
      </c>
      <c r="D18" s="26" t="s">
        <v>138</v>
      </c>
      <c r="E18" s="27">
        <f>SUM(E10+E13+E17)</f>
        <v>5485.64</v>
      </c>
    </row>
    <row r="19" spans="1:5" ht="22.5" customHeight="1">
      <c r="A19" s="137" t="s">
        <v>306</v>
      </c>
      <c r="B19" s="137"/>
      <c r="C19" s="137"/>
      <c r="D19" s="137"/>
      <c r="E19" s="46">
        <f>SUM(C5+C8-E18)</f>
        <v>-10394.426689999998</v>
      </c>
    </row>
    <row r="20" ht="12.75" customHeight="1"/>
    <row r="21" ht="12.75" customHeight="1"/>
  </sheetData>
  <sheetProtection selectLockedCells="1" selectUnlockedCells="1"/>
  <mergeCells count="14">
    <mergeCell ref="A19:D19"/>
    <mergeCell ref="A9:A17"/>
    <mergeCell ref="B9:B17"/>
    <mergeCell ref="C9:C17"/>
    <mergeCell ref="D11:E11"/>
    <mergeCell ref="D14:E14"/>
    <mergeCell ref="D8:E8"/>
    <mergeCell ref="A2:E2"/>
    <mergeCell ref="A1:E1"/>
    <mergeCell ref="A3:E3"/>
    <mergeCell ref="A4:E4"/>
    <mergeCell ref="A5:B5"/>
    <mergeCell ref="A6:C6"/>
    <mergeCell ref="D6:E6"/>
  </mergeCells>
  <printOptions/>
  <pageMargins left="0.7875" right="0.7875" top="1.0527777777777778" bottom="1.0527777777777778" header="0.7875" footer="0.7875"/>
  <pageSetup horizontalDpi="300" verticalDpi="300" orientation="portrait" paperSize="9" scale="96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H19"/>
  <sheetViews>
    <sheetView zoomScalePageLayoutView="0" workbookViewId="0" topLeftCell="A4">
      <selection activeCell="A20" sqref="A20:IV21"/>
    </sheetView>
  </sheetViews>
  <sheetFormatPr defaultColWidth="11.57421875" defaultRowHeight="12.75" customHeight="1"/>
  <cols>
    <col min="1" max="1" width="22.421875" style="7" customWidth="1"/>
    <col min="2" max="2" width="11.421875" style="7" customWidth="1"/>
    <col min="3" max="3" width="10.57421875" style="7" customWidth="1"/>
    <col min="4" max="4" width="31.00390625" style="7" customWidth="1"/>
    <col min="5" max="5" width="11.8515625" style="15" customWidth="1"/>
    <col min="6" max="16384" width="11.57421875" style="7" customWidth="1"/>
  </cols>
  <sheetData>
    <row r="1" spans="1:5" ht="12.75" customHeight="1">
      <c r="A1" s="6" t="s">
        <v>55</v>
      </c>
      <c r="B1" s="2"/>
      <c r="C1" s="2"/>
      <c r="D1" s="2"/>
      <c r="E1" s="14"/>
    </row>
    <row r="2" spans="1:5" ht="24.75" customHeight="1">
      <c r="A2" s="132" t="s">
        <v>281</v>
      </c>
      <c r="B2" s="132"/>
      <c r="C2" s="132"/>
      <c r="D2" s="132"/>
      <c r="E2" s="132"/>
    </row>
    <row r="3" spans="1:5" ht="16.5" customHeight="1">
      <c r="A3" s="127" t="s">
        <v>198</v>
      </c>
      <c r="B3" s="127"/>
      <c r="C3" s="127"/>
      <c r="D3" s="127"/>
      <c r="E3" s="127"/>
    </row>
    <row r="4" spans="1:5" ht="37.5" customHeight="1">
      <c r="A4" s="128" t="s">
        <v>199</v>
      </c>
      <c r="B4" s="128"/>
      <c r="C4" s="128"/>
      <c r="D4" s="128"/>
      <c r="E4" s="128"/>
    </row>
    <row r="5" spans="1:5" ht="40.5" customHeight="1">
      <c r="A5" s="129" t="s">
        <v>283</v>
      </c>
      <c r="B5" s="129"/>
      <c r="C5" s="46">
        <v>-2256.02</v>
      </c>
      <c r="D5" s="47" t="s">
        <v>320</v>
      </c>
      <c r="E5" s="34" t="s">
        <v>193</v>
      </c>
    </row>
    <row r="6" spans="1:5" ht="27" customHeight="1">
      <c r="A6" s="130" t="s">
        <v>133</v>
      </c>
      <c r="B6" s="130"/>
      <c r="C6" s="130"/>
      <c r="D6" s="130" t="s">
        <v>134</v>
      </c>
      <c r="E6" s="130"/>
    </row>
    <row r="7" spans="1:5" ht="30" customHeight="1">
      <c r="A7" s="26" t="s">
        <v>54</v>
      </c>
      <c r="B7" s="42" t="s">
        <v>158</v>
      </c>
      <c r="C7" s="42" t="s">
        <v>170</v>
      </c>
      <c r="D7" s="42" t="s">
        <v>299</v>
      </c>
      <c r="E7" s="42" t="s">
        <v>173</v>
      </c>
    </row>
    <row r="8" spans="1:5" ht="29.25" customHeight="1">
      <c r="A8" s="40" t="s">
        <v>131</v>
      </c>
      <c r="B8" s="62">
        <v>3376.8</v>
      </c>
      <c r="C8" s="62">
        <v>3376.3</v>
      </c>
      <c r="D8" s="133" t="s">
        <v>300</v>
      </c>
      <c r="E8" s="134"/>
    </row>
    <row r="9" spans="1:5" ht="117.75" customHeight="1">
      <c r="A9" s="138"/>
      <c r="B9" s="131"/>
      <c r="C9" s="131"/>
      <c r="D9" s="81" t="s">
        <v>130</v>
      </c>
      <c r="E9" s="77">
        <v>4547.18</v>
      </c>
    </row>
    <row r="10" spans="1:8" ht="26.25" customHeight="1">
      <c r="A10" s="138"/>
      <c r="B10" s="131"/>
      <c r="C10" s="131"/>
      <c r="D10" s="12" t="s">
        <v>302</v>
      </c>
      <c r="E10" s="45">
        <f>SUM(E9:E9)</f>
        <v>4547.18</v>
      </c>
      <c r="H10" s="59"/>
    </row>
    <row r="11" spans="1:5" ht="24" customHeight="1">
      <c r="A11" s="138"/>
      <c r="B11" s="131"/>
      <c r="C11" s="131"/>
      <c r="D11" s="133" t="s">
        <v>301</v>
      </c>
      <c r="E11" s="134"/>
    </row>
    <row r="12" spans="1:5" ht="23.25" customHeight="1">
      <c r="A12" s="138"/>
      <c r="B12" s="131"/>
      <c r="C12" s="131"/>
      <c r="D12" s="12"/>
      <c r="E12" s="22"/>
    </row>
    <row r="13" spans="1:5" ht="23.25" customHeight="1">
      <c r="A13" s="138"/>
      <c r="B13" s="131"/>
      <c r="C13" s="131"/>
      <c r="D13" s="70" t="s">
        <v>303</v>
      </c>
      <c r="E13" s="45">
        <f>SUM(E12)</f>
        <v>0</v>
      </c>
    </row>
    <row r="14" spans="1:5" ht="23.25" customHeight="1">
      <c r="A14" s="138"/>
      <c r="B14" s="131"/>
      <c r="C14" s="131"/>
      <c r="D14" s="133" t="s">
        <v>304</v>
      </c>
      <c r="E14" s="134"/>
    </row>
    <row r="15" spans="1:5" ht="21.75" customHeight="1">
      <c r="A15" s="138"/>
      <c r="B15" s="131"/>
      <c r="C15" s="131"/>
      <c r="D15" s="56"/>
      <c r="E15" s="62"/>
    </row>
    <row r="16" spans="1:5" ht="20.25" customHeight="1">
      <c r="A16" s="138"/>
      <c r="B16" s="131"/>
      <c r="C16" s="131"/>
      <c r="D16" s="56"/>
      <c r="E16" s="62"/>
    </row>
    <row r="17" spans="1:5" ht="25.5" customHeight="1">
      <c r="A17" s="139"/>
      <c r="B17" s="131"/>
      <c r="C17" s="131"/>
      <c r="D17" s="12" t="s">
        <v>305</v>
      </c>
      <c r="E17" s="45">
        <f>SUM(E15:E16)</f>
        <v>0</v>
      </c>
    </row>
    <row r="18" spans="1:5" ht="24" customHeight="1">
      <c r="A18" s="28" t="s">
        <v>2</v>
      </c>
      <c r="B18" s="41">
        <f>SUM(B8)</f>
        <v>3376.8</v>
      </c>
      <c r="C18" s="41">
        <f>SUM(C8)</f>
        <v>3376.3</v>
      </c>
      <c r="D18" s="26" t="s">
        <v>138</v>
      </c>
      <c r="E18" s="27">
        <f>SUM(E10+E13+E17)</f>
        <v>4547.18</v>
      </c>
    </row>
    <row r="19" spans="1:5" ht="22.5" customHeight="1">
      <c r="A19" s="137" t="s">
        <v>306</v>
      </c>
      <c r="B19" s="137"/>
      <c r="C19" s="137"/>
      <c r="D19" s="137"/>
      <c r="E19" s="46">
        <f>SUM(C5+C8-E18)</f>
        <v>-3426.9</v>
      </c>
    </row>
    <row r="20" ht="12.75" customHeight="1"/>
    <row r="21" ht="12.75" customHeight="1"/>
  </sheetData>
  <sheetProtection selectLockedCells="1" selectUnlockedCells="1"/>
  <mergeCells count="13">
    <mergeCell ref="A19:D19"/>
    <mergeCell ref="A9:A17"/>
    <mergeCell ref="B9:B17"/>
    <mergeCell ref="C9:C17"/>
    <mergeCell ref="D11:E11"/>
    <mergeCell ref="D14:E14"/>
    <mergeCell ref="A2:E2"/>
    <mergeCell ref="A3:E3"/>
    <mergeCell ref="A4:E4"/>
    <mergeCell ref="A5:B5"/>
    <mergeCell ref="D8:E8"/>
    <mergeCell ref="A6:C6"/>
    <mergeCell ref="D6:E6"/>
  </mergeCells>
  <printOptions/>
  <pageMargins left="0.7875" right="0.7875" top="1.0527777777777778" bottom="1.0527777777777778" header="0.7875" footer="0.7875"/>
  <pageSetup horizontalDpi="300" verticalDpi="300" orientation="portrait" paperSize="9" scale="96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H22"/>
  <sheetViews>
    <sheetView zoomScalePageLayoutView="0" workbookViewId="0" topLeftCell="A7">
      <selection activeCell="A21" sqref="A21:IV22"/>
    </sheetView>
  </sheetViews>
  <sheetFormatPr defaultColWidth="11.57421875" defaultRowHeight="12.75" customHeight="1"/>
  <cols>
    <col min="1" max="1" width="20.28125" style="0" customWidth="1"/>
    <col min="2" max="2" width="11.140625" style="0" customWidth="1"/>
    <col min="3" max="3" width="10.421875" style="0" customWidth="1"/>
    <col min="4" max="4" width="30.421875" style="0" customWidth="1"/>
    <col min="5" max="5" width="12.8515625" style="36" customWidth="1"/>
  </cols>
  <sheetData>
    <row r="1" spans="1:5" ht="12.75" customHeight="1">
      <c r="A1" s="1" t="s">
        <v>57</v>
      </c>
      <c r="B1" s="2"/>
      <c r="C1" s="2"/>
      <c r="D1" s="2"/>
      <c r="E1" s="11"/>
    </row>
    <row r="2" spans="1:5" ht="24.75" customHeight="1">
      <c r="A2" s="132" t="s">
        <v>281</v>
      </c>
      <c r="B2" s="132"/>
      <c r="C2" s="132"/>
      <c r="D2" s="132"/>
      <c r="E2" s="132"/>
    </row>
    <row r="3" spans="1:5" ht="16.5" customHeight="1">
      <c r="A3" s="127" t="s">
        <v>200</v>
      </c>
      <c r="B3" s="127"/>
      <c r="C3" s="127"/>
      <c r="D3" s="127"/>
      <c r="E3" s="127"/>
    </row>
    <row r="4" spans="1:5" ht="37.5" customHeight="1">
      <c r="A4" s="128" t="s">
        <v>201</v>
      </c>
      <c r="B4" s="128"/>
      <c r="C4" s="128"/>
      <c r="D4" s="128"/>
      <c r="E4" s="128"/>
    </row>
    <row r="5" spans="1:5" ht="40.5" customHeight="1">
      <c r="A5" s="129" t="s">
        <v>283</v>
      </c>
      <c r="B5" s="129"/>
      <c r="C5" s="46">
        <v>49778.999999999985</v>
      </c>
      <c r="D5" s="47" t="s">
        <v>320</v>
      </c>
      <c r="E5" s="34" t="s">
        <v>330</v>
      </c>
    </row>
    <row r="6" spans="1:5" ht="27" customHeight="1">
      <c r="A6" s="130" t="s">
        <v>133</v>
      </c>
      <c r="B6" s="130"/>
      <c r="C6" s="130"/>
      <c r="D6" s="130" t="s">
        <v>134</v>
      </c>
      <c r="E6" s="130"/>
    </row>
    <row r="7" spans="1:5" ht="30" customHeight="1">
      <c r="A7" s="26" t="s">
        <v>54</v>
      </c>
      <c r="B7" s="42" t="s">
        <v>158</v>
      </c>
      <c r="C7" s="42" t="s">
        <v>170</v>
      </c>
      <c r="D7" s="42" t="s">
        <v>299</v>
      </c>
      <c r="E7" s="42" t="s">
        <v>173</v>
      </c>
    </row>
    <row r="8" spans="1:5" ht="29.25" customHeight="1">
      <c r="A8" s="40" t="s">
        <v>131</v>
      </c>
      <c r="B8" s="62">
        <v>60899.84</v>
      </c>
      <c r="C8" s="62">
        <v>60310.01</v>
      </c>
      <c r="D8" s="133" t="s">
        <v>300</v>
      </c>
      <c r="E8" s="134"/>
    </row>
    <row r="9" spans="1:5" ht="110.25" customHeight="1">
      <c r="A9" s="138"/>
      <c r="B9" s="131"/>
      <c r="C9" s="131"/>
      <c r="D9" s="81" t="s">
        <v>130</v>
      </c>
      <c r="E9" s="77">
        <v>51598.4</v>
      </c>
    </row>
    <row r="10" spans="1:8" ht="32.25" customHeight="1">
      <c r="A10" s="138"/>
      <c r="B10" s="131"/>
      <c r="C10" s="131"/>
      <c r="D10" s="12" t="s">
        <v>302</v>
      </c>
      <c r="E10" s="45">
        <f>SUM(E9:E9)</f>
        <v>51598.4</v>
      </c>
      <c r="H10" s="59"/>
    </row>
    <row r="11" spans="1:5" ht="24" customHeight="1">
      <c r="A11" s="138"/>
      <c r="B11" s="131"/>
      <c r="C11" s="131"/>
      <c r="D11" s="133" t="s">
        <v>301</v>
      </c>
      <c r="E11" s="134"/>
    </row>
    <row r="12" spans="1:5" ht="23.25" customHeight="1">
      <c r="A12" s="138"/>
      <c r="B12" s="131"/>
      <c r="C12" s="131"/>
      <c r="D12" s="12"/>
      <c r="E12" s="22"/>
    </row>
    <row r="13" spans="1:5" ht="23.25" customHeight="1">
      <c r="A13" s="138"/>
      <c r="B13" s="131"/>
      <c r="C13" s="131"/>
      <c r="D13" s="70" t="s">
        <v>303</v>
      </c>
      <c r="E13" s="45">
        <f>SUM(E12)</f>
        <v>0</v>
      </c>
    </row>
    <row r="14" spans="1:5" ht="23.25" customHeight="1">
      <c r="A14" s="138"/>
      <c r="B14" s="131"/>
      <c r="C14" s="131"/>
      <c r="D14" s="133" t="s">
        <v>304</v>
      </c>
      <c r="E14" s="134"/>
    </row>
    <row r="15" spans="1:5" ht="21.75" customHeight="1">
      <c r="A15" s="138"/>
      <c r="B15" s="131"/>
      <c r="C15" s="131"/>
      <c r="D15" s="72" t="s">
        <v>378</v>
      </c>
      <c r="E15" s="77">
        <v>40334</v>
      </c>
    </row>
    <row r="16" spans="1:5" ht="21.75" customHeight="1">
      <c r="A16" s="138"/>
      <c r="B16" s="131"/>
      <c r="C16" s="131"/>
      <c r="D16" s="56"/>
      <c r="E16" s="62"/>
    </row>
    <row r="17" spans="1:5" ht="20.25" customHeight="1">
      <c r="A17" s="138"/>
      <c r="B17" s="131"/>
      <c r="C17" s="131"/>
      <c r="D17" s="56"/>
      <c r="E17" s="62"/>
    </row>
    <row r="18" spans="1:5" ht="25.5" customHeight="1">
      <c r="A18" s="139"/>
      <c r="B18" s="131"/>
      <c r="C18" s="131"/>
      <c r="D18" s="12" t="s">
        <v>305</v>
      </c>
      <c r="E18" s="45">
        <f>SUM(E15:E17)</f>
        <v>40334</v>
      </c>
    </row>
    <row r="19" spans="1:5" ht="24" customHeight="1">
      <c r="A19" s="28" t="s">
        <v>2</v>
      </c>
      <c r="B19" s="41">
        <f>SUM(B8)</f>
        <v>60899.84</v>
      </c>
      <c r="C19" s="41">
        <f>SUM(C8)</f>
        <v>60310.01</v>
      </c>
      <c r="D19" s="26" t="s">
        <v>138</v>
      </c>
      <c r="E19" s="27">
        <f>SUM(E10+E13+E18)</f>
        <v>91932.4</v>
      </c>
    </row>
    <row r="20" spans="1:5" ht="22.5" customHeight="1">
      <c r="A20" s="137" t="s">
        <v>306</v>
      </c>
      <c r="B20" s="137"/>
      <c r="C20" s="137"/>
      <c r="D20" s="137"/>
      <c r="E20" s="46">
        <f>SUM(C5+C8-E19)</f>
        <v>18156.609999999986</v>
      </c>
    </row>
    <row r="21" ht="12.75" customHeight="1">
      <c r="E21"/>
    </row>
    <row r="22" ht="12.75" customHeight="1">
      <c r="E22"/>
    </row>
  </sheetData>
  <sheetProtection selectLockedCells="1" selectUnlockedCells="1"/>
  <mergeCells count="13">
    <mergeCell ref="A20:D20"/>
    <mergeCell ref="A2:E2"/>
    <mergeCell ref="A3:E3"/>
    <mergeCell ref="A4:E4"/>
    <mergeCell ref="A5:B5"/>
    <mergeCell ref="A6:C6"/>
    <mergeCell ref="A9:A18"/>
    <mergeCell ref="B9:B18"/>
    <mergeCell ref="C9:C18"/>
    <mergeCell ref="D11:E11"/>
    <mergeCell ref="D14:E14"/>
    <mergeCell ref="D6:E6"/>
    <mergeCell ref="D8:E8"/>
  </mergeCells>
  <printOptions/>
  <pageMargins left="0.7875" right="0.7875" top="1.0527777777777778" bottom="1.0527777777777778" header="0.7875" footer="0.7875"/>
  <pageSetup horizontalDpi="300" verticalDpi="300" orientation="portrait" paperSize="9" scale="96" r:id="rId3"/>
  <headerFooter alignWithMargins="0">
    <oddHeader>&amp;C&amp;"Times New Roman,Обычный"&amp;12&amp;A</oddHeader>
    <oddFooter>&amp;C&amp;"Times New Roman,Обычный"&amp;12Страница &amp;P</oddFooter>
  </headerFooter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H21"/>
  <sheetViews>
    <sheetView zoomScalePageLayoutView="0" workbookViewId="0" topLeftCell="A1">
      <selection activeCell="A1" sqref="A1:IV1"/>
    </sheetView>
  </sheetViews>
  <sheetFormatPr defaultColWidth="11.57421875" defaultRowHeight="12.75" customHeight="1"/>
  <cols>
    <col min="1" max="1" width="20.28125" style="0" customWidth="1"/>
    <col min="2" max="2" width="11.140625" style="0" customWidth="1"/>
    <col min="3" max="3" width="10.421875" style="0" customWidth="1"/>
    <col min="4" max="4" width="30.421875" style="0" customWidth="1"/>
    <col min="5" max="5" width="12.8515625" style="36" customWidth="1"/>
  </cols>
  <sheetData>
    <row r="1" spans="1:5" ht="24.75" customHeight="1">
      <c r="A1" s="132" t="s">
        <v>281</v>
      </c>
      <c r="B1" s="132"/>
      <c r="C1" s="132"/>
      <c r="D1" s="132"/>
      <c r="E1" s="132"/>
    </row>
    <row r="2" spans="1:5" ht="16.5" customHeight="1">
      <c r="A2" s="127" t="s">
        <v>384</v>
      </c>
      <c r="B2" s="127"/>
      <c r="C2" s="127"/>
      <c r="D2" s="127"/>
      <c r="E2" s="127"/>
    </row>
    <row r="3" spans="1:5" ht="37.5" customHeight="1">
      <c r="A3" s="128" t="s">
        <v>385</v>
      </c>
      <c r="B3" s="128"/>
      <c r="C3" s="128"/>
      <c r="D3" s="128"/>
      <c r="E3" s="128"/>
    </row>
    <row r="4" spans="1:5" ht="40.5" customHeight="1">
      <c r="A4" s="129" t="s">
        <v>283</v>
      </c>
      <c r="B4" s="129"/>
      <c r="C4" s="46">
        <v>0</v>
      </c>
      <c r="D4" s="47" t="s">
        <v>386</v>
      </c>
      <c r="E4" s="34" t="s">
        <v>387</v>
      </c>
    </row>
    <row r="5" spans="1:5" ht="27" customHeight="1">
      <c r="A5" s="130" t="s">
        <v>133</v>
      </c>
      <c r="B5" s="130"/>
      <c r="C5" s="130"/>
      <c r="D5" s="130" t="s">
        <v>134</v>
      </c>
      <c r="E5" s="130"/>
    </row>
    <row r="6" spans="1:5" ht="30" customHeight="1">
      <c r="A6" s="26" t="s">
        <v>54</v>
      </c>
      <c r="B6" s="42" t="s">
        <v>158</v>
      </c>
      <c r="C6" s="42" t="s">
        <v>170</v>
      </c>
      <c r="D6" s="42" t="s">
        <v>299</v>
      </c>
      <c r="E6" s="42" t="s">
        <v>173</v>
      </c>
    </row>
    <row r="7" spans="1:5" ht="29.25" customHeight="1">
      <c r="A7" s="40" t="s">
        <v>131</v>
      </c>
      <c r="B7" s="62">
        <v>620864.64</v>
      </c>
      <c r="C7" s="62">
        <v>521346.72</v>
      </c>
      <c r="D7" s="133" t="s">
        <v>300</v>
      </c>
      <c r="E7" s="134"/>
    </row>
    <row r="8" spans="1:5" ht="108" customHeight="1">
      <c r="A8" s="138"/>
      <c r="B8" s="131"/>
      <c r="C8" s="131"/>
      <c r="D8" s="81" t="s">
        <v>130</v>
      </c>
      <c r="E8" s="62">
        <v>388293</v>
      </c>
    </row>
    <row r="9" spans="1:5" ht="27.75" customHeight="1">
      <c r="A9" s="138"/>
      <c r="B9" s="131"/>
      <c r="C9" s="131"/>
      <c r="D9" s="81" t="s">
        <v>491</v>
      </c>
      <c r="E9" s="123">
        <v>8000</v>
      </c>
    </row>
    <row r="10" spans="1:8" ht="26.25" customHeight="1">
      <c r="A10" s="138"/>
      <c r="B10" s="131"/>
      <c r="C10" s="131"/>
      <c r="D10" s="12" t="s">
        <v>302</v>
      </c>
      <c r="E10" s="45">
        <f>SUM(E8:E9)</f>
        <v>396293</v>
      </c>
      <c r="H10" s="59"/>
    </row>
    <row r="11" spans="1:5" ht="24" customHeight="1">
      <c r="A11" s="138"/>
      <c r="B11" s="131"/>
      <c r="C11" s="131"/>
      <c r="D11" s="133" t="s">
        <v>301</v>
      </c>
      <c r="E11" s="134"/>
    </row>
    <row r="12" spans="1:5" ht="23.25" customHeight="1">
      <c r="A12" s="138"/>
      <c r="B12" s="131"/>
      <c r="C12" s="131"/>
      <c r="D12" s="73"/>
      <c r="E12" s="75"/>
    </row>
    <row r="13" spans="1:5" ht="23.25" customHeight="1">
      <c r="A13" s="138"/>
      <c r="B13" s="131"/>
      <c r="C13" s="131"/>
      <c r="D13" s="70" t="s">
        <v>303</v>
      </c>
      <c r="E13" s="45">
        <f>SUM(E12)</f>
        <v>0</v>
      </c>
    </row>
    <row r="14" spans="1:5" ht="23.25" customHeight="1">
      <c r="A14" s="138"/>
      <c r="B14" s="131"/>
      <c r="C14" s="131"/>
      <c r="D14" s="133" t="s">
        <v>304</v>
      </c>
      <c r="E14" s="134"/>
    </row>
    <row r="15" spans="1:5" ht="23.25" customHeight="1">
      <c r="A15" s="138"/>
      <c r="B15" s="131"/>
      <c r="C15" s="131"/>
      <c r="D15" s="76" t="s">
        <v>388</v>
      </c>
      <c r="E15" s="75">
        <v>31217</v>
      </c>
    </row>
    <row r="16" spans="1:5" ht="23.25" customHeight="1">
      <c r="A16" s="138"/>
      <c r="B16" s="131"/>
      <c r="C16" s="131"/>
      <c r="D16" s="73" t="s">
        <v>389</v>
      </c>
      <c r="E16" s="75">
        <v>75897</v>
      </c>
    </row>
    <row r="17" spans="1:5" ht="25.5" customHeight="1">
      <c r="A17" s="139"/>
      <c r="B17" s="131"/>
      <c r="C17" s="131"/>
      <c r="D17" s="12" t="s">
        <v>305</v>
      </c>
      <c r="E17" s="45">
        <f>SUM(E15:E16)</f>
        <v>107114</v>
      </c>
    </row>
    <row r="18" spans="1:5" ht="24" customHeight="1">
      <c r="A18" s="28" t="s">
        <v>2</v>
      </c>
      <c r="B18" s="41">
        <f>SUM(B7)</f>
        <v>620864.64</v>
      </c>
      <c r="C18" s="41">
        <f>SUM(C7)</f>
        <v>521346.72</v>
      </c>
      <c r="D18" s="26" t="s">
        <v>138</v>
      </c>
      <c r="E18" s="27">
        <f>SUM(E10+E13+E17)</f>
        <v>503407</v>
      </c>
    </row>
    <row r="19" spans="1:5" ht="22.5" customHeight="1">
      <c r="A19" s="137" t="s">
        <v>306</v>
      </c>
      <c r="B19" s="137"/>
      <c r="C19" s="137"/>
      <c r="D19" s="137"/>
      <c r="E19" s="46">
        <f>SUM(C4+C7-E18)</f>
        <v>17939.719999999972</v>
      </c>
    </row>
    <row r="20" ht="12.75" customHeight="1">
      <c r="E20"/>
    </row>
    <row r="21" ht="12.75" customHeight="1">
      <c r="E21"/>
    </row>
  </sheetData>
  <sheetProtection selectLockedCells="1" selectUnlockedCells="1"/>
  <mergeCells count="13">
    <mergeCell ref="A1:E1"/>
    <mergeCell ref="A2:E2"/>
    <mergeCell ref="A3:E3"/>
    <mergeCell ref="A4:B4"/>
    <mergeCell ref="A5:C5"/>
    <mergeCell ref="D5:E5"/>
    <mergeCell ref="A19:D19"/>
    <mergeCell ref="D7:E7"/>
    <mergeCell ref="A8:A17"/>
    <mergeCell ref="B8:B17"/>
    <mergeCell ref="C8:C17"/>
    <mergeCell ref="D11:E11"/>
    <mergeCell ref="D14:E14"/>
  </mergeCells>
  <printOptions/>
  <pageMargins left="0.7875" right="0.7875" top="1.0527777777777778" bottom="1.0527777777777778" header="0.7875" footer="0.7875"/>
  <pageSetup horizontalDpi="300" verticalDpi="300" orientation="portrait" paperSize="9" scale="96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H20"/>
  <sheetViews>
    <sheetView zoomScalePageLayoutView="0" workbookViewId="0" topLeftCell="A10">
      <selection activeCell="F32" sqref="F32"/>
    </sheetView>
  </sheetViews>
  <sheetFormatPr defaultColWidth="11.57421875" defaultRowHeight="12.75" customHeight="1"/>
  <cols>
    <col min="1" max="1" width="20.8515625" style="7" customWidth="1"/>
    <col min="2" max="2" width="10.8515625" style="15" customWidth="1"/>
    <col min="3" max="3" width="10.421875" style="15" customWidth="1"/>
    <col min="4" max="4" width="31.140625" style="7" customWidth="1"/>
    <col min="5" max="5" width="12.00390625" style="15" customWidth="1"/>
    <col min="6" max="16384" width="11.57421875" style="7" customWidth="1"/>
  </cols>
  <sheetData>
    <row r="1" spans="1:5" ht="12.75" customHeight="1">
      <c r="A1" s="6" t="s">
        <v>58</v>
      </c>
      <c r="B1" s="14"/>
      <c r="C1" s="14"/>
      <c r="D1" s="2"/>
      <c r="E1" s="14"/>
    </row>
    <row r="2" spans="1:5" ht="24.75" customHeight="1">
      <c r="A2" s="132" t="s">
        <v>281</v>
      </c>
      <c r="B2" s="132"/>
      <c r="C2" s="132"/>
      <c r="D2" s="132"/>
      <c r="E2" s="132"/>
    </row>
    <row r="3" spans="1:5" ht="16.5" customHeight="1">
      <c r="A3" s="127" t="s">
        <v>202</v>
      </c>
      <c r="B3" s="127"/>
      <c r="C3" s="127"/>
      <c r="D3" s="127"/>
      <c r="E3" s="127"/>
    </row>
    <row r="4" spans="1:5" ht="37.5" customHeight="1">
      <c r="A4" s="128" t="s">
        <v>203</v>
      </c>
      <c r="B4" s="128"/>
      <c r="C4" s="128"/>
      <c r="D4" s="128"/>
      <c r="E4" s="128"/>
    </row>
    <row r="5" spans="1:5" ht="40.5" customHeight="1">
      <c r="A5" s="129" t="s">
        <v>283</v>
      </c>
      <c r="B5" s="129"/>
      <c r="C5" s="39">
        <v>90861.14000000001</v>
      </c>
      <c r="D5" s="47" t="s">
        <v>320</v>
      </c>
      <c r="E5" s="34" t="s">
        <v>204</v>
      </c>
    </row>
    <row r="6" spans="1:5" ht="27" customHeight="1">
      <c r="A6" s="130" t="s">
        <v>133</v>
      </c>
      <c r="B6" s="130"/>
      <c r="C6" s="130"/>
      <c r="D6" s="130" t="s">
        <v>134</v>
      </c>
      <c r="E6" s="130"/>
    </row>
    <row r="7" spans="1:5" ht="30" customHeight="1">
      <c r="A7" s="26" t="s">
        <v>54</v>
      </c>
      <c r="B7" s="42" t="s">
        <v>158</v>
      </c>
      <c r="C7" s="42" t="s">
        <v>170</v>
      </c>
      <c r="D7" s="42" t="s">
        <v>299</v>
      </c>
      <c r="E7" s="42" t="s">
        <v>173</v>
      </c>
    </row>
    <row r="8" spans="1:5" ht="29.25" customHeight="1">
      <c r="A8" s="40" t="s">
        <v>131</v>
      </c>
      <c r="B8" s="62">
        <v>267056.76</v>
      </c>
      <c r="C8" s="62">
        <v>259923.32</v>
      </c>
      <c r="D8" s="133" t="s">
        <v>300</v>
      </c>
      <c r="E8" s="134"/>
    </row>
    <row r="9" spans="1:5" ht="110.25" customHeight="1">
      <c r="A9" s="138"/>
      <c r="B9" s="131"/>
      <c r="C9" s="131"/>
      <c r="D9" s="81" t="s">
        <v>130</v>
      </c>
      <c r="E9" s="77">
        <f>192402.888812</f>
        <v>192402.888812</v>
      </c>
    </row>
    <row r="10" spans="1:8" ht="26.25" customHeight="1">
      <c r="A10" s="138"/>
      <c r="B10" s="131"/>
      <c r="C10" s="131"/>
      <c r="D10" s="12" t="s">
        <v>302</v>
      </c>
      <c r="E10" s="45">
        <f>SUM(E9:E9)</f>
        <v>192402.888812</v>
      </c>
      <c r="H10" s="59"/>
    </row>
    <row r="11" spans="1:5" ht="24" customHeight="1">
      <c r="A11" s="138"/>
      <c r="B11" s="131"/>
      <c r="C11" s="131"/>
      <c r="D11" s="133" t="s">
        <v>301</v>
      </c>
      <c r="E11" s="134"/>
    </row>
    <row r="12" spans="1:5" ht="23.25" customHeight="1">
      <c r="A12" s="138"/>
      <c r="B12" s="131"/>
      <c r="C12" s="131"/>
      <c r="D12" s="12"/>
      <c r="E12" s="22"/>
    </row>
    <row r="13" spans="1:5" ht="23.25" customHeight="1">
      <c r="A13" s="138"/>
      <c r="B13" s="131"/>
      <c r="C13" s="131"/>
      <c r="D13" s="70" t="s">
        <v>303</v>
      </c>
      <c r="E13" s="45">
        <f>SUM(E12)</f>
        <v>0</v>
      </c>
    </row>
    <row r="14" spans="1:5" ht="23.25" customHeight="1">
      <c r="A14" s="138"/>
      <c r="B14" s="131"/>
      <c r="C14" s="131"/>
      <c r="D14" s="133" t="s">
        <v>304</v>
      </c>
      <c r="E14" s="134"/>
    </row>
    <row r="15" spans="1:5" ht="21.75" customHeight="1">
      <c r="A15" s="138"/>
      <c r="B15" s="131"/>
      <c r="C15" s="131"/>
      <c r="D15" s="72" t="s">
        <v>442</v>
      </c>
      <c r="E15" s="77">
        <v>27881</v>
      </c>
    </row>
    <row r="16" spans="1:5" ht="21.75" customHeight="1">
      <c r="A16" s="138"/>
      <c r="B16" s="131"/>
      <c r="C16" s="131"/>
      <c r="D16" s="56"/>
      <c r="E16" s="62"/>
    </row>
    <row r="17" spans="1:5" ht="20.25" customHeight="1">
      <c r="A17" s="138"/>
      <c r="B17" s="131"/>
      <c r="C17" s="131"/>
      <c r="D17" s="56"/>
      <c r="E17" s="62"/>
    </row>
    <row r="18" spans="1:5" ht="25.5" customHeight="1">
      <c r="A18" s="139"/>
      <c r="B18" s="131"/>
      <c r="C18" s="131"/>
      <c r="D18" s="12" t="s">
        <v>305</v>
      </c>
      <c r="E18" s="45">
        <f>SUM(E15:E17)</f>
        <v>27881</v>
      </c>
    </row>
    <row r="19" spans="1:5" ht="24" customHeight="1">
      <c r="A19" s="28" t="s">
        <v>2</v>
      </c>
      <c r="B19" s="41">
        <f>SUM(B8)</f>
        <v>267056.76</v>
      </c>
      <c r="C19" s="41">
        <f>SUM(C8)</f>
        <v>259923.32</v>
      </c>
      <c r="D19" s="26" t="s">
        <v>138</v>
      </c>
      <c r="E19" s="27">
        <f>SUM(E10+E13+E18)</f>
        <v>220283.888812</v>
      </c>
    </row>
    <row r="20" spans="1:5" ht="22.5" customHeight="1">
      <c r="A20" s="137" t="s">
        <v>306</v>
      </c>
      <c r="B20" s="137"/>
      <c r="C20" s="137"/>
      <c r="D20" s="137"/>
      <c r="E20" s="46">
        <f>SUM(C5+C8-E19)</f>
        <v>130500.57118800003</v>
      </c>
    </row>
    <row r="21" ht="12.75" customHeight="1"/>
    <row r="22" ht="12.75" customHeight="1"/>
  </sheetData>
  <sheetProtection selectLockedCells="1" selectUnlockedCells="1"/>
  <mergeCells count="13">
    <mergeCell ref="A20:D20"/>
    <mergeCell ref="A9:A18"/>
    <mergeCell ref="B9:B18"/>
    <mergeCell ref="C9:C18"/>
    <mergeCell ref="D11:E11"/>
    <mergeCell ref="D14:E14"/>
    <mergeCell ref="D8:E8"/>
    <mergeCell ref="A2:E2"/>
    <mergeCell ref="A3:E3"/>
    <mergeCell ref="A4:E4"/>
    <mergeCell ref="A5:B5"/>
    <mergeCell ref="A6:C6"/>
    <mergeCell ref="D6:E6"/>
  </mergeCells>
  <printOptions/>
  <pageMargins left="0.7875" right="0.7875" top="1.0527777777777778" bottom="1.0527777777777778" header="0.7875" footer="0.7875"/>
  <pageSetup horizontalDpi="300" verticalDpi="300" orientation="portrait" paperSize="9" scale="97" r:id="rId3"/>
  <headerFooter alignWithMargins="0">
    <oddHeader>&amp;C&amp;"Times New Roman,Обычный"&amp;12&amp;A</oddHeader>
    <oddFooter>&amp;C&amp;"Times New Roman,Обычный"&amp;12Страница &amp;P</oddFooter>
  </headerFooter>
  <legacyDrawing r:id="rId2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H20"/>
  <sheetViews>
    <sheetView zoomScalePageLayoutView="0" workbookViewId="0" topLeftCell="A7">
      <selection activeCell="E20" sqref="E20"/>
    </sheetView>
  </sheetViews>
  <sheetFormatPr defaultColWidth="11.57421875" defaultRowHeight="12.75" customHeight="1"/>
  <cols>
    <col min="1" max="1" width="22.57421875" style="20" customWidth="1"/>
    <col min="2" max="3" width="11.140625" style="20" customWidth="1"/>
    <col min="4" max="4" width="29.57421875" style="20" customWidth="1"/>
    <col min="5" max="5" width="12.57421875" style="20" customWidth="1"/>
    <col min="6" max="16384" width="11.57421875" style="20" customWidth="1"/>
  </cols>
  <sheetData>
    <row r="1" spans="1:5" ht="12.75" customHeight="1">
      <c r="A1" s="8" t="s">
        <v>59</v>
      </c>
      <c r="B1" s="10"/>
      <c r="C1" s="10"/>
      <c r="D1" s="10"/>
      <c r="E1" s="10"/>
    </row>
    <row r="2" spans="1:5" ht="24.75" customHeight="1">
      <c r="A2" s="132" t="s">
        <v>281</v>
      </c>
      <c r="B2" s="132"/>
      <c r="C2" s="132"/>
      <c r="D2" s="132"/>
      <c r="E2" s="132"/>
    </row>
    <row r="3" spans="1:5" ht="21" customHeight="1">
      <c r="A3" s="127" t="s">
        <v>205</v>
      </c>
      <c r="B3" s="127"/>
      <c r="C3" s="127"/>
      <c r="D3" s="127"/>
      <c r="E3" s="127"/>
    </row>
    <row r="4" spans="1:5" ht="37.5" customHeight="1">
      <c r="A4" s="128" t="s">
        <v>206</v>
      </c>
      <c r="B4" s="128"/>
      <c r="C4" s="128"/>
      <c r="D4" s="128"/>
      <c r="E4" s="128"/>
    </row>
    <row r="5" spans="1:5" ht="60.75" customHeight="1">
      <c r="A5" s="129" t="s">
        <v>283</v>
      </c>
      <c r="B5" s="129"/>
      <c r="C5" s="46">
        <v>440180.54999999993</v>
      </c>
      <c r="D5" s="47" t="s">
        <v>331</v>
      </c>
      <c r="E5" s="34" t="s">
        <v>332</v>
      </c>
    </row>
    <row r="6" spans="1:5" ht="27" customHeight="1">
      <c r="A6" s="130" t="s">
        <v>133</v>
      </c>
      <c r="B6" s="130"/>
      <c r="C6" s="130"/>
      <c r="D6" s="130" t="s">
        <v>134</v>
      </c>
      <c r="E6" s="130"/>
    </row>
    <row r="7" spans="1:5" ht="30" customHeight="1">
      <c r="A7" s="26" t="s">
        <v>54</v>
      </c>
      <c r="B7" s="42" t="s">
        <v>158</v>
      </c>
      <c r="C7" s="42" t="s">
        <v>170</v>
      </c>
      <c r="D7" s="42" t="s">
        <v>299</v>
      </c>
      <c r="E7" s="42" t="s">
        <v>173</v>
      </c>
    </row>
    <row r="8" spans="1:5" ht="29.25" customHeight="1">
      <c r="A8" s="40" t="s">
        <v>131</v>
      </c>
      <c r="B8" s="62">
        <v>317554.5</v>
      </c>
      <c r="C8" s="62">
        <v>347961.9</v>
      </c>
      <c r="D8" s="133" t="s">
        <v>300</v>
      </c>
      <c r="E8" s="134"/>
    </row>
    <row r="9" spans="1:5" ht="108" customHeight="1">
      <c r="A9" s="138"/>
      <c r="B9" s="131"/>
      <c r="C9" s="131"/>
      <c r="D9" s="81" t="s">
        <v>130</v>
      </c>
      <c r="E9" s="77">
        <v>198229.17</v>
      </c>
    </row>
    <row r="10" spans="1:8" ht="26.25" customHeight="1">
      <c r="A10" s="138"/>
      <c r="B10" s="131"/>
      <c r="C10" s="131"/>
      <c r="D10" s="12" t="s">
        <v>302</v>
      </c>
      <c r="E10" s="45">
        <f>SUM(E9:E9)</f>
        <v>198229.17</v>
      </c>
      <c r="H10" s="59"/>
    </row>
    <row r="11" spans="1:5" ht="24" customHeight="1">
      <c r="A11" s="138"/>
      <c r="B11" s="131"/>
      <c r="C11" s="131"/>
      <c r="D11" s="133" t="s">
        <v>301</v>
      </c>
      <c r="E11" s="134"/>
    </row>
    <row r="12" spans="1:5" ht="23.25" customHeight="1">
      <c r="A12" s="138"/>
      <c r="B12" s="131"/>
      <c r="C12" s="131"/>
      <c r="D12" s="12"/>
      <c r="E12" s="22"/>
    </row>
    <row r="13" spans="1:5" ht="23.25" customHeight="1">
      <c r="A13" s="138"/>
      <c r="B13" s="131"/>
      <c r="C13" s="131"/>
      <c r="D13" s="70" t="s">
        <v>303</v>
      </c>
      <c r="E13" s="45">
        <f>SUM(E12)</f>
        <v>0</v>
      </c>
    </row>
    <row r="14" spans="1:5" ht="23.25" customHeight="1">
      <c r="A14" s="138"/>
      <c r="B14" s="131"/>
      <c r="C14" s="131"/>
      <c r="D14" s="133" t="s">
        <v>304</v>
      </c>
      <c r="E14" s="134"/>
    </row>
    <row r="15" spans="1:5" ht="21.75" customHeight="1">
      <c r="A15" s="138"/>
      <c r="B15" s="131"/>
      <c r="C15" s="131"/>
      <c r="D15" s="56"/>
      <c r="E15" s="62"/>
    </row>
    <row r="16" spans="1:5" ht="21.75" customHeight="1">
      <c r="A16" s="138"/>
      <c r="B16" s="131"/>
      <c r="C16" s="131"/>
      <c r="D16" s="56"/>
      <c r="E16" s="62"/>
    </row>
    <row r="17" spans="1:5" ht="20.25" customHeight="1">
      <c r="A17" s="138"/>
      <c r="B17" s="131"/>
      <c r="C17" s="131"/>
      <c r="D17" s="56"/>
      <c r="E17" s="62"/>
    </row>
    <row r="18" spans="1:5" ht="25.5" customHeight="1">
      <c r="A18" s="139"/>
      <c r="B18" s="131"/>
      <c r="C18" s="131"/>
      <c r="D18" s="12" t="s">
        <v>305</v>
      </c>
      <c r="E18" s="45">
        <f>SUM(E15:E17)</f>
        <v>0</v>
      </c>
    </row>
    <row r="19" spans="1:5" ht="24" customHeight="1">
      <c r="A19" s="28" t="s">
        <v>2</v>
      </c>
      <c r="B19" s="41">
        <f>SUM(B8)</f>
        <v>317554.5</v>
      </c>
      <c r="C19" s="41">
        <f>SUM(C8)</f>
        <v>347961.9</v>
      </c>
      <c r="D19" s="26" t="s">
        <v>138</v>
      </c>
      <c r="E19" s="27">
        <f>SUM(E10+E13+E18)</f>
        <v>198229.17</v>
      </c>
    </row>
    <row r="20" spans="1:5" ht="22.5" customHeight="1">
      <c r="A20" s="137" t="s">
        <v>306</v>
      </c>
      <c r="B20" s="137"/>
      <c r="C20" s="137"/>
      <c r="D20" s="137"/>
      <c r="E20" s="46">
        <f>SUM(C5+C8-E19)</f>
        <v>589913.2799999999</v>
      </c>
    </row>
    <row r="21" ht="12.75" customHeight="1"/>
    <row r="22" ht="12.75" customHeight="1"/>
  </sheetData>
  <sheetProtection selectLockedCells="1" selectUnlockedCells="1"/>
  <mergeCells count="13">
    <mergeCell ref="A20:D20"/>
    <mergeCell ref="D8:E8"/>
    <mergeCell ref="A9:A18"/>
    <mergeCell ref="B9:B18"/>
    <mergeCell ref="C9:C18"/>
    <mergeCell ref="D11:E11"/>
    <mergeCell ref="D14:E14"/>
    <mergeCell ref="A2:E2"/>
    <mergeCell ref="A3:E3"/>
    <mergeCell ref="A4:E4"/>
    <mergeCell ref="A5:B5"/>
    <mergeCell ref="A6:C6"/>
    <mergeCell ref="D6:E6"/>
  </mergeCells>
  <printOptions/>
  <pageMargins left="0.7875" right="0.7875" top="1.0527777777777778" bottom="1.0527777777777778" header="0.7875" footer="0.7875"/>
  <pageSetup horizontalDpi="300" verticalDpi="300" orientation="portrait" paperSize="9" scale="95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H18"/>
  <sheetViews>
    <sheetView zoomScalePageLayoutView="0" workbookViewId="0" topLeftCell="A7">
      <selection activeCell="J9" sqref="J9"/>
    </sheetView>
  </sheetViews>
  <sheetFormatPr defaultColWidth="11.57421875" defaultRowHeight="12.75" customHeight="1"/>
  <cols>
    <col min="1" max="1" width="21.00390625" style="7" customWidth="1"/>
    <col min="2" max="2" width="11.140625" style="7" customWidth="1"/>
    <col min="3" max="3" width="10.28125" style="7" customWidth="1"/>
    <col min="4" max="4" width="31.57421875" style="7" customWidth="1"/>
    <col min="5" max="5" width="12.00390625" style="15" customWidth="1"/>
    <col min="6" max="16384" width="11.57421875" style="7" customWidth="1"/>
  </cols>
  <sheetData>
    <row r="1" spans="1:5" ht="12.75" customHeight="1">
      <c r="A1" s="6" t="s">
        <v>60</v>
      </c>
      <c r="B1" s="2"/>
      <c r="C1" s="2"/>
      <c r="D1" s="2"/>
      <c r="E1" s="14"/>
    </row>
    <row r="2" spans="1:5" ht="24.75" customHeight="1">
      <c r="A2" s="132" t="s">
        <v>281</v>
      </c>
      <c r="B2" s="132"/>
      <c r="C2" s="132"/>
      <c r="D2" s="132"/>
      <c r="E2" s="132"/>
    </row>
    <row r="3" spans="1:5" ht="16.5" customHeight="1">
      <c r="A3" s="127" t="s">
        <v>207</v>
      </c>
      <c r="B3" s="127"/>
      <c r="C3" s="127"/>
      <c r="D3" s="127"/>
      <c r="E3" s="127"/>
    </row>
    <row r="4" spans="1:5" ht="37.5" customHeight="1">
      <c r="A4" s="128" t="s">
        <v>208</v>
      </c>
      <c r="B4" s="128"/>
      <c r="C4" s="128"/>
      <c r="D4" s="128"/>
      <c r="E4" s="128"/>
    </row>
    <row r="5" spans="1:5" ht="40.5" customHeight="1">
      <c r="A5" s="129" t="s">
        <v>283</v>
      </c>
      <c r="B5" s="129"/>
      <c r="C5" s="46">
        <v>14259.519999999997</v>
      </c>
      <c r="D5" s="47" t="s">
        <v>320</v>
      </c>
      <c r="E5" s="34" t="s">
        <v>209</v>
      </c>
    </row>
    <row r="6" spans="1:5" ht="27" customHeight="1">
      <c r="A6" s="130" t="s">
        <v>133</v>
      </c>
      <c r="B6" s="130"/>
      <c r="C6" s="130"/>
      <c r="D6" s="130" t="s">
        <v>134</v>
      </c>
      <c r="E6" s="130"/>
    </row>
    <row r="7" spans="1:5" ht="30" customHeight="1">
      <c r="A7" s="26" t="s">
        <v>54</v>
      </c>
      <c r="B7" s="42" t="s">
        <v>158</v>
      </c>
      <c r="C7" s="42" t="s">
        <v>170</v>
      </c>
      <c r="D7" s="42" t="s">
        <v>299</v>
      </c>
      <c r="E7" s="42" t="s">
        <v>173</v>
      </c>
    </row>
    <row r="8" spans="1:5" ht="29.25" customHeight="1">
      <c r="A8" s="40" t="s">
        <v>131</v>
      </c>
      <c r="B8" s="62">
        <v>104792.64</v>
      </c>
      <c r="C8" s="62">
        <v>109064.9</v>
      </c>
      <c r="D8" s="133" t="s">
        <v>300</v>
      </c>
      <c r="E8" s="134"/>
    </row>
    <row r="9" spans="1:5" ht="110.25" customHeight="1">
      <c r="A9" s="138"/>
      <c r="B9" s="131"/>
      <c r="C9" s="131"/>
      <c r="D9" s="81" t="s">
        <v>130</v>
      </c>
      <c r="E9" s="77">
        <v>59205.39</v>
      </c>
    </row>
    <row r="10" spans="1:8" ht="26.25" customHeight="1">
      <c r="A10" s="138"/>
      <c r="B10" s="131"/>
      <c r="C10" s="131"/>
      <c r="D10" s="12" t="s">
        <v>302</v>
      </c>
      <c r="E10" s="45">
        <f>SUM(E9:E9)</f>
        <v>59205.39</v>
      </c>
      <c r="H10" s="59"/>
    </row>
    <row r="11" spans="1:5" ht="24" customHeight="1">
      <c r="A11" s="138"/>
      <c r="B11" s="131"/>
      <c r="C11" s="131"/>
      <c r="D11" s="133" t="s">
        <v>301</v>
      </c>
      <c r="E11" s="134"/>
    </row>
    <row r="12" spans="1:5" ht="23.25" customHeight="1">
      <c r="A12" s="138"/>
      <c r="B12" s="131"/>
      <c r="C12" s="131"/>
      <c r="D12" s="12"/>
      <c r="E12" s="22"/>
    </row>
    <row r="13" spans="1:5" ht="23.25" customHeight="1">
      <c r="A13" s="138"/>
      <c r="B13" s="131"/>
      <c r="C13" s="131"/>
      <c r="D13" s="70" t="s">
        <v>303</v>
      </c>
      <c r="E13" s="45">
        <f>SUM(E12)</f>
        <v>0</v>
      </c>
    </row>
    <row r="14" spans="1:5" ht="23.25" customHeight="1">
      <c r="A14" s="138"/>
      <c r="B14" s="131"/>
      <c r="C14" s="131"/>
      <c r="D14" s="133" t="s">
        <v>304</v>
      </c>
      <c r="E14" s="134"/>
    </row>
    <row r="15" spans="1:5" ht="20.25" customHeight="1">
      <c r="A15" s="138"/>
      <c r="B15" s="131"/>
      <c r="C15" s="131"/>
      <c r="D15" s="56"/>
      <c r="E15" s="62"/>
    </row>
    <row r="16" spans="1:5" ht="25.5" customHeight="1">
      <c r="A16" s="139"/>
      <c r="B16" s="131"/>
      <c r="C16" s="131"/>
      <c r="D16" s="12" t="s">
        <v>305</v>
      </c>
      <c r="E16" s="45">
        <f>SUM(E15:E15)</f>
        <v>0</v>
      </c>
    </row>
    <row r="17" spans="1:5" ht="24" customHeight="1">
      <c r="A17" s="28" t="s">
        <v>2</v>
      </c>
      <c r="B17" s="41">
        <f>SUM(B8)</f>
        <v>104792.64</v>
      </c>
      <c r="C17" s="41">
        <f>SUM(C8)</f>
        <v>109064.9</v>
      </c>
      <c r="D17" s="26" t="s">
        <v>138</v>
      </c>
      <c r="E17" s="27">
        <f>SUM(E10+E13+E16)</f>
        <v>59205.39</v>
      </c>
    </row>
    <row r="18" spans="1:5" ht="22.5" customHeight="1">
      <c r="A18" s="137" t="s">
        <v>306</v>
      </c>
      <c r="B18" s="137"/>
      <c r="C18" s="137"/>
      <c r="D18" s="137"/>
      <c r="E18" s="46">
        <f>SUM(C5+C8-E17)</f>
        <v>64119.029999999984</v>
      </c>
    </row>
    <row r="19" ht="12.75" customHeight="1"/>
  </sheetData>
  <sheetProtection selectLockedCells="1" selectUnlockedCells="1"/>
  <mergeCells count="13">
    <mergeCell ref="D6:E6"/>
    <mergeCell ref="D8:E8"/>
    <mergeCell ref="A2:E2"/>
    <mergeCell ref="A3:E3"/>
    <mergeCell ref="A4:E4"/>
    <mergeCell ref="A5:B5"/>
    <mergeCell ref="A6:C6"/>
    <mergeCell ref="A18:D18"/>
    <mergeCell ref="A9:A16"/>
    <mergeCell ref="B9:B16"/>
    <mergeCell ref="C9:C16"/>
    <mergeCell ref="D11:E11"/>
    <mergeCell ref="D14:E14"/>
  </mergeCells>
  <printOptions/>
  <pageMargins left="0.7875" right="0.7875" top="1.0527777777777778" bottom="1.0527777777777778" header="0.7875" footer="0.7875"/>
  <pageSetup horizontalDpi="300" verticalDpi="300" orientation="portrait" paperSize="9" scale="93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H20"/>
  <sheetViews>
    <sheetView workbookViewId="0" topLeftCell="A4">
      <selection activeCell="E19" sqref="E19"/>
    </sheetView>
  </sheetViews>
  <sheetFormatPr defaultColWidth="11.57421875" defaultRowHeight="12.75" customHeight="1"/>
  <cols>
    <col min="1" max="1" width="24.421875" style="7" customWidth="1"/>
    <col min="2" max="2" width="10.8515625" style="7" customWidth="1"/>
    <col min="3" max="3" width="10.7109375" style="7" customWidth="1"/>
    <col min="4" max="4" width="31.421875" style="7" customWidth="1"/>
    <col min="5" max="5" width="12.140625" style="15" customWidth="1"/>
    <col min="6" max="16384" width="11.57421875" style="7" customWidth="1"/>
  </cols>
  <sheetData>
    <row r="1" spans="1:5" ht="26.25" customHeight="1">
      <c r="A1" s="16" t="s">
        <v>61</v>
      </c>
      <c r="B1" s="23"/>
      <c r="C1" s="23"/>
      <c r="D1" s="23"/>
      <c r="E1" s="24"/>
    </row>
    <row r="2" spans="1:5" ht="24.75" customHeight="1">
      <c r="A2" s="132" t="s">
        <v>281</v>
      </c>
      <c r="B2" s="132"/>
      <c r="C2" s="132"/>
      <c r="D2" s="132"/>
      <c r="E2" s="132"/>
    </row>
    <row r="3" spans="1:5" ht="16.5" customHeight="1">
      <c r="A3" s="127" t="s">
        <v>210</v>
      </c>
      <c r="B3" s="127"/>
      <c r="C3" s="127"/>
      <c r="D3" s="127"/>
      <c r="E3" s="127"/>
    </row>
    <row r="4" spans="1:5" ht="37.5" customHeight="1">
      <c r="A4" s="128" t="s">
        <v>333</v>
      </c>
      <c r="B4" s="128"/>
      <c r="C4" s="128"/>
      <c r="D4" s="128"/>
      <c r="E4" s="128"/>
    </row>
    <row r="5" spans="1:5" ht="40.5" customHeight="1">
      <c r="A5" s="129" t="s">
        <v>283</v>
      </c>
      <c r="B5" s="129"/>
      <c r="C5" s="46">
        <v>73029.6819999998</v>
      </c>
      <c r="D5" s="47" t="s">
        <v>320</v>
      </c>
      <c r="E5" s="34" t="s">
        <v>334</v>
      </c>
    </row>
    <row r="6" spans="1:5" ht="27" customHeight="1">
      <c r="A6" s="130" t="s">
        <v>133</v>
      </c>
      <c r="B6" s="130"/>
      <c r="C6" s="130"/>
      <c r="D6" s="130" t="s">
        <v>134</v>
      </c>
      <c r="E6" s="130"/>
    </row>
    <row r="7" spans="1:5" ht="30" customHeight="1">
      <c r="A7" s="26" t="s">
        <v>54</v>
      </c>
      <c r="B7" s="42" t="s">
        <v>158</v>
      </c>
      <c r="C7" s="42" t="s">
        <v>170</v>
      </c>
      <c r="D7" s="42" t="s">
        <v>299</v>
      </c>
      <c r="E7" s="42" t="s">
        <v>173</v>
      </c>
    </row>
    <row r="8" spans="1:5" ht="29.25" customHeight="1">
      <c r="A8" s="40" t="s">
        <v>131</v>
      </c>
      <c r="B8" s="62">
        <v>886952.73</v>
      </c>
      <c r="C8" s="62">
        <v>943845.01</v>
      </c>
      <c r="D8" s="133" t="s">
        <v>300</v>
      </c>
      <c r="E8" s="134"/>
    </row>
    <row r="9" spans="1:5" ht="109.5" customHeight="1">
      <c r="A9" s="138"/>
      <c r="B9" s="131"/>
      <c r="C9" s="131"/>
      <c r="D9" s="81" t="s">
        <v>130</v>
      </c>
      <c r="E9" s="77">
        <f>694171.99-3888-8092</f>
        <v>682191.99</v>
      </c>
    </row>
    <row r="10" spans="1:8" ht="26.25" customHeight="1">
      <c r="A10" s="138"/>
      <c r="B10" s="131"/>
      <c r="C10" s="131"/>
      <c r="D10" s="12" t="s">
        <v>302</v>
      </c>
      <c r="E10" s="45">
        <f>SUM(E9:E9)</f>
        <v>682191.99</v>
      </c>
      <c r="H10" s="59"/>
    </row>
    <row r="11" spans="1:5" ht="24" customHeight="1">
      <c r="A11" s="138"/>
      <c r="B11" s="131"/>
      <c r="C11" s="131"/>
      <c r="D11" s="133" t="s">
        <v>301</v>
      </c>
      <c r="E11" s="134"/>
    </row>
    <row r="12" spans="1:5" ht="24" customHeight="1">
      <c r="A12" s="138"/>
      <c r="B12" s="131"/>
      <c r="C12" s="131"/>
      <c r="D12" s="72" t="s">
        <v>378</v>
      </c>
      <c r="E12" s="77">
        <v>9032</v>
      </c>
    </row>
    <row r="13" spans="1:5" ht="23.25" customHeight="1">
      <c r="A13" s="138"/>
      <c r="B13" s="131"/>
      <c r="C13" s="131"/>
      <c r="D13" s="72" t="s">
        <v>445</v>
      </c>
      <c r="E13" s="77">
        <v>24392</v>
      </c>
    </row>
    <row r="14" spans="1:5" ht="23.25" customHeight="1">
      <c r="A14" s="138"/>
      <c r="B14" s="131"/>
      <c r="C14" s="131"/>
      <c r="D14" s="70" t="s">
        <v>303</v>
      </c>
      <c r="E14" s="45">
        <f>SUM(E12:E13)</f>
        <v>33424</v>
      </c>
    </row>
    <row r="15" spans="1:5" ht="23.25" customHeight="1">
      <c r="A15" s="138"/>
      <c r="B15" s="131"/>
      <c r="C15" s="131"/>
      <c r="D15" s="133" t="s">
        <v>304</v>
      </c>
      <c r="E15" s="134"/>
    </row>
    <row r="16" spans="1:5" ht="21.75" customHeight="1">
      <c r="A16" s="138"/>
      <c r="B16" s="131"/>
      <c r="C16" s="131"/>
      <c r="D16" s="72" t="s">
        <v>443</v>
      </c>
      <c r="E16" s="77">
        <v>19159</v>
      </c>
    </row>
    <row r="17" spans="1:5" ht="21.75" customHeight="1">
      <c r="A17" s="138"/>
      <c r="B17" s="131"/>
      <c r="C17" s="131"/>
      <c r="D17" s="72" t="s">
        <v>444</v>
      </c>
      <c r="E17" s="77">
        <v>232492</v>
      </c>
    </row>
    <row r="18" spans="1:5" ht="25.5" customHeight="1">
      <c r="A18" s="139"/>
      <c r="B18" s="131"/>
      <c r="C18" s="131"/>
      <c r="D18" s="12" t="s">
        <v>305</v>
      </c>
      <c r="E18" s="45">
        <f>SUM(E16:E17)</f>
        <v>251651</v>
      </c>
    </row>
    <row r="19" spans="1:5" ht="24" customHeight="1">
      <c r="A19" s="28" t="s">
        <v>2</v>
      </c>
      <c r="B19" s="41">
        <f>SUM(B8)</f>
        <v>886952.73</v>
      </c>
      <c r="C19" s="41">
        <f>SUM(C8)</f>
        <v>943845.01</v>
      </c>
      <c r="D19" s="26" t="s">
        <v>138</v>
      </c>
      <c r="E19" s="27">
        <f>SUM(E10+E14+E18)</f>
        <v>967266.99</v>
      </c>
    </row>
    <row r="20" spans="1:5" ht="22.5" customHeight="1">
      <c r="A20" s="137" t="s">
        <v>306</v>
      </c>
      <c r="B20" s="137"/>
      <c r="C20" s="137"/>
      <c r="D20" s="137"/>
      <c r="E20" s="46">
        <f>SUM(C5+C8-E19)</f>
        <v>49607.701999999816</v>
      </c>
    </row>
    <row r="21" ht="12.75" customHeight="1"/>
  </sheetData>
  <sheetProtection selectLockedCells="1" selectUnlockedCells="1"/>
  <mergeCells count="13">
    <mergeCell ref="B9:B18"/>
    <mergeCell ref="C9:C18"/>
    <mergeCell ref="D11:E11"/>
    <mergeCell ref="D15:E15"/>
    <mergeCell ref="D6:E6"/>
    <mergeCell ref="D8:E8"/>
    <mergeCell ref="A20:D20"/>
    <mergeCell ref="A2:E2"/>
    <mergeCell ref="A3:E3"/>
    <mergeCell ref="A4:E4"/>
    <mergeCell ref="A5:B5"/>
    <mergeCell ref="A6:C6"/>
    <mergeCell ref="A9:A18"/>
  </mergeCells>
  <printOptions/>
  <pageMargins left="0.7875" right="0.7875" top="1.0527777777777778" bottom="1.0527777777777778" header="0.7875" footer="0.7875"/>
  <pageSetup horizontalDpi="300" verticalDpi="300" orientation="portrait" paperSize="9" scale="94" r:id="rId3"/>
  <headerFooter alignWithMargins="0">
    <oddHeader>&amp;C&amp;"Times New Roman,Обычный"&amp;12&amp;A</oddHeader>
    <oddFooter>&amp;C&amp;"Times New Roman,Обычный"&amp;12Страница &amp;P</oddFooter>
  </headerFooter>
  <legacyDrawing r:id="rId2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H19"/>
  <sheetViews>
    <sheetView zoomScalePageLayoutView="0" workbookViewId="0" topLeftCell="A4">
      <selection activeCell="E19" sqref="E19"/>
    </sheetView>
  </sheetViews>
  <sheetFormatPr defaultColWidth="11.57421875" defaultRowHeight="12.75" customHeight="1"/>
  <cols>
    <col min="1" max="1" width="20.7109375" style="7" customWidth="1"/>
    <col min="2" max="2" width="11.00390625" style="15" customWidth="1"/>
    <col min="3" max="3" width="10.421875" style="15" customWidth="1"/>
    <col min="4" max="4" width="27.8515625" style="7" customWidth="1"/>
    <col min="5" max="5" width="11.7109375" style="15" customWidth="1"/>
    <col min="6" max="16384" width="11.57421875" style="7" customWidth="1"/>
  </cols>
  <sheetData>
    <row r="1" spans="1:5" ht="12.75" customHeight="1">
      <c r="A1" s="6" t="s">
        <v>62</v>
      </c>
      <c r="B1" s="14"/>
      <c r="C1" s="14"/>
      <c r="D1" s="2"/>
      <c r="E1" s="14"/>
    </row>
    <row r="2" spans="1:5" ht="24.75" customHeight="1">
      <c r="A2" s="132" t="s">
        <v>281</v>
      </c>
      <c r="B2" s="132"/>
      <c r="C2" s="132"/>
      <c r="D2" s="132"/>
      <c r="E2" s="132"/>
    </row>
    <row r="3" spans="1:5" ht="16.5" customHeight="1">
      <c r="A3" s="127" t="s">
        <v>211</v>
      </c>
      <c r="B3" s="127"/>
      <c r="C3" s="127"/>
      <c r="D3" s="127"/>
      <c r="E3" s="127"/>
    </row>
    <row r="4" spans="1:5" ht="37.5" customHeight="1">
      <c r="A4" s="128" t="s">
        <v>212</v>
      </c>
      <c r="B4" s="128"/>
      <c r="C4" s="128"/>
      <c r="D4" s="128"/>
      <c r="E4" s="128"/>
    </row>
    <row r="5" spans="1:5" ht="40.5" customHeight="1">
      <c r="A5" s="129" t="s">
        <v>283</v>
      </c>
      <c r="B5" s="129"/>
      <c r="C5" s="46">
        <v>7088.389999999999</v>
      </c>
      <c r="D5" s="47" t="s">
        <v>320</v>
      </c>
      <c r="E5" s="84" t="s">
        <v>446</v>
      </c>
    </row>
    <row r="6" spans="1:5" ht="27" customHeight="1">
      <c r="A6" s="130" t="s">
        <v>133</v>
      </c>
      <c r="B6" s="130"/>
      <c r="C6" s="130"/>
      <c r="D6" s="130" t="s">
        <v>134</v>
      </c>
      <c r="E6" s="130"/>
    </row>
    <row r="7" spans="1:5" ht="30" customHeight="1">
      <c r="A7" s="26" t="s">
        <v>54</v>
      </c>
      <c r="B7" s="42" t="s">
        <v>158</v>
      </c>
      <c r="C7" s="42" t="s">
        <v>170</v>
      </c>
      <c r="D7" s="42" t="s">
        <v>299</v>
      </c>
      <c r="E7" s="42" t="s">
        <v>173</v>
      </c>
    </row>
    <row r="8" spans="1:5" ht="29.25" customHeight="1">
      <c r="A8" s="40" t="s">
        <v>131</v>
      </c>
      <c r="B8" s="62">
        <v>8278.26</v>
      </c>
      <c r="C8" s="62">
        <v>106981.63</v>
      </c>
      <c r="D8" s="133" t="s">
        <v>300</v>
      </c>
      <c r="E8" s="134"/>
    </row>
    <row r="9" spans="1:5" ht="125.25" customHeight="1">
      <c r="A9" s="138"/>
      <c r="B9" s="131"/>
      <c r="C9" s="131"/>
      <c r="D9" s="81" t="s">
        <v>130</v>
      </c>
      <c r="E9" s="62">
        <v>67742.1</v>
      </c>
    </row>
    <row r="10" spans="1:8" ht="26.25" customHeight="1">
      <c r="A10" s="138"/>
      <c r="B10" s="131"/>
      <c r="C10" s="131"/>
      <c r="D10" s="12" t="s">
        <v>302</v>
      </c>
      <c r="E10" s="45">
        <f>SUM(E9:E9)</f>
        <v>67742.1</v>
      </c>
      <c r="H10" s="59"/>
    </row>
    <row r="11" spans="1:5" ht="24" customHeight="1">
      <c r="A11" s="138"/>
      <c r="B11" s="131"/>
      <c r="C11" s="131"/>
      <c r="D11" s="133" t="s">
        <v>301</v>
      </c>
      <c r="E11" s="134"/>
    </row>
    <row r="12" spans="1:5" ht="23.25" customHeight="1">
      <c r="A12" s="138"/>
      <c r="B12" s="131"/>
      <c r="C12" s="131"/>
      <c r="D12" s="12"/>
      <c r="E12" s="22"/>
    </row>
    <row r="13" spans="1:5" ht="23.25" customHeight="1">
      <c r="A13" s="138"/>
      <c r="B13" s="131"/>
      <c r="C13" s="131"/>
      <c r="D13" s="70" t="s">
        <v>303</v>
      </c>
      <c r="E13" s="45">
        <f>SUM(E12)</f>
        <v>0</v>
      </c>
    </row>
    <row r="14" spans="1:5" ht="23.25" customHeight="1">
      <c r="A14" s="138"/>
      <c r="B14" s="131"/>
      <c r="C14" s="131"/>
      <c r="D14" s="133" t="s">
        <v>304</v>
      </c>
      <c r="E14" s="134"/>
    </row>
    <row r="15" spans="1:5" ht="21.75" customHeight="1">
      <c r="A15" s="138"/>
      <c r="B15" s="131"/>
      <c r="C15" s="131"/>
      <c r="D15" s="56"/>
      <c r="E15" s="62"/>
    </row>
    <row r="16" spans="1:5" ht="20.25" customHeight="1">
      <c r="A16" s="138"/>
      <c r="B16" s="131"/>
      <c r="C16" s="131"/>
      <c r="D16" s="56"/>
      <c r="E16" s="62"/>
    </row>
    <row r="17" spans="1:5" ht="25.5" customHeight="1">
      <c r="A17" s="139"/>
      <c r="B17" s="131"/>
      <c r="C17" s="131"/>
      <c r="D17" s="12" t="s">
        <v>305</v>
      </c>
      <c r="E17" s="45">
        <f>SUM(E15:E16)</f>
        <v>0</v>
      </c>
    </row>
    <row r="18" spans="1:5" ht="24" customHeight="1">
      <c r="A18" s="28" t="s">
        <v>2</v>
      </c>
      <c r="B18" s="41">
        <f>SUM(B8)</f>
        <v>8278.26</v>
      </c>
      <c r="C18" s="41">
        <f>SUM(C8)</f>
        <v>106981.63</v>
      </c>
      <c r="D18" s="26" t="s">
        <v>138</v>
      </c>
      <c r="E18" s="27">
        <f>SUM(E10+E13+E17)</f>
        <v>67742.1</v>
      </c>
    </row>
    <row r="19" spans="1:5" ht="22.5" customHeight="1">
      <c r="A19" s="137" t="s">
        <v>306</v>
      </c>
      <c r="B19" s="137"/>
      <c r="C19" s="137"/>
      <c r="D19" s="137"/>
      <c r="E19" s="46">
        <f>SUM(C5+C8-E18)</f>
        <v>46327.92</v>
      </c>
    </row>
    <row r="20" ht="12.75" customHeight="1"/>
  </sheetData>
  <sheetProtection selectLockedCells="1" selectUnlockedCells="1"/>
  <mergeCells count="13">
    <mergeCell ref="A2:E2"/>
    <mergeCell ref="A3:E3"/>
    <mergeCell ref="D8:E8"/>
    <mergeCell ref="A4:E4"/>
    <mergeCell ref="A5:B5"/>
    <mergeCell ref="A6:C6"/>
    <mergeCell ref="D6:E6"/>
    <mergeCell ref="A19:D19"/>
    <mergeCell ref="A9:A17"/>
    <mergeCell ref="B9:B17"/>
    <mergeCell ref="C9:C17"/>
    <mergeCell ref="D11:E11"/>
    <mergeCell ref="D14:E14"/>
  </mergeCells>
  <printOptions/>
  <pageMargins left="0.7875" right="0.7875" top="1.0527777777777778" bottom="1.0527777777777778" header="0.7875" footer="0.7875"/>
  <pageSetup horizontalDpi="300" verticalDpi="300" orientation="portrait" paperSize="9" scale="97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H28"/>
  <sheetViews>
    <sheetView zoomScalePageLayoutView="0" workbookViewId="0" topLeftCell="A4">
      <selection activeCell="F18" sqref="F18:F20"/>
    </sheetView>
  </sheetViews>
  <sheetFormatPr defaultColWidth="11.57421875" defaultRowHeight="12.75" customHeight="1"/>
  <cols>
    <col min="1" max="1" width="19.8515625" style="0" customWidth="1"/>
    <col min="2" max="2" width="11.57421875" style="0" customWidth="1"/>
    <col min="3" max="3" width="10.7109375" style="0" customWidth="1"/>
    <col min="4" max="4" width="30.00390625" style="0" customWidth="1"/>
    <col min="5" max="5" width="12.140625" style="0" customWidth="1"/>
  </cols>
  <sheetData>
    <row r="1" spans="1:5" ht="17.25" customHeight="1">
      <c r="A1" s="124" t="s">
        <v>9</v>
      </c>
      <c r="B1" s="125"/>
      <c r="C1" s="125"/>
      <c r="D1" s="125"/>
      <c r="E1" s="126"/>
    </row>
    <row r="2" spans="1:5" ht="24.75" customHeight="1">
      <c r="A2" s="132" t="s">
        <v>281</v>
      </c>
      <c r="B2" s="132"/>
      <c r="C2" s="132"/>
      <c r="D2" s="132"/>
      <c r="E2" s="132"/>
    </row>
    <row r="3" spans="1:5" ht="27" customHeight="1">
      <c r="A3" s="127" t="s">
        <v>10</v>
      </c>
      <c r="B3" s="127"/>
      <c r="C3" s="127"/>
      <c r="D3" s="127"/>
      <c r="E3" s="127"/>
    </row>
    <row r="4" spans="1:5" ht="41.25" customHeight="1">
      <c r="A4" s="140" t="s">
        <v>262</v>
      </c>
      <c r="B4" s="141"/>
      <c r="C4" s="141"/>
      <c r="D4" s="141"/>
      <c r="E4" s="142"/>
    </row>
    <row r="5" spans="1:5" ht="37.5" customHeight="1">
      <c r="A5" s="129" t="s">
        <v>283</v>
      </c>
      <c r="B5" s="129"/>
      <c r="C5" s="48">
        <v>-168121.15000000002</v>
      </c>
      <c r="D5" s="47" t="s">
        <v>286</v>
      </c>
      <c r="E5" s="43" t="s">
        <v>290</v>
      </c>
    </row>
    <row r="6" spans="1:5" ht="27.75" customHeight="1">
      <c r="A6" s="130" t="s">
        <v>133</v>
      </c>
      <c r="B6" s="130"/>
      <c r="C6" s="130"/>
      <c r="D6" s="130" t="s">
        <v>134</v>
      </c>
      <c r="E6" s="130"/>
    </row>
    <row r="7" spans="1:5" ht="25.5" customHeight="1">
      <c r="A7" s="26" t="s">
        <v>54</v>
      </c>
      <c r="B7" s="42" t="s">
        <v>158</v>
      </c>
      <c r="C7" s="42" t="s">
        <v>159</v>
      </c>
      <c r="D7" s="42" t="s">
        <v>299</v>
      </c>
      <c r="E7" s="42" t="s">
        <v>173</v>
      </c>
    </row>
    <row r="8" spans="1:5" ht="29.25" customHeight="1">
      <c r="A8" s="40" t="s">
        <v>131</v>
      </c>
      <c r="B8" s="62">
        <v>199804.6</v>
      </c>
      <c r="C8" s="62">
        <v>230229.17</v>
      </c>
      <c r="D8" s="133" t="s">
        <v>300</v>
      </c>
      <c r="E8" s="134"/>
    </row>
    <row r="9" spans="1:5" ht="108" customHeight="1">
      <c r="A9" s="138"/>
      <c r="B9" s="131"/>
      <c r="C9" s="131"/>
      <c r="D9" s="81" t="s">
        <v>130</v>
      </c>
      <c r="E9" s="62">
        <v>177094.22</v>
      </c>
    </row>
    <row r="10" spans="1:8" ht="26.25" customHeight="1">
      <c r="A10" s="138"/>
      <c r="B10" s="131"/>
      <c r="C10" s="131"/>
      <c r="D10" s="12" t="s">
        <v>302</v>
      </c>
      <c r="E10" s="45">
        <f>SUM(E9:E9)</f>
        <v>177094.22</v>
      </c>
      <c r="H10" s="59"/>
    </row>
    <row r="11" spans="1:5" ht="24" customHeight="1">
      <c r="A11" s="138"/>
      <c r="B11" s="131"/>
      <c r="C11" s="131"/>
      <c r="D11" s="133" t="s">
        <v>301</v>
      </c>
      <c r="E11" s="134"/>
    </row>
    <row r="12" spans="1:5" ht="23.25" customHeight="1">
      <c r="A12" s="138"/>
      <c r="B12" s="131"/>
      <c r="C12" s="131"/>
      <c r="D12" s="12"/>
      <c r="E12" s="22"/>
    </row>
    <row r="13" spans="1:5" ht="23.25" customHeight="1">
      <c r="A13" s="138"/>
      <c r="B13" s="131"/>
      <c r="C13" s="131"/>
      <c r="D13" s="70" t="s">
        <v>303</v>
      </c>
      <c r="E13" s="45">
        <f>SUM(E12)</f>
        <v>0</v>
      </c>
    </row>
    <row r="14" spans="1:5" ht="23.25" customHeight="1">
      <c r="A14" s="138"/>
      <c r="B14" s="131"/>
      <c r="C14" s="131"/>
      <c r="D14" s="133" t="s">
        <v>304</v>
      </c>
      <c r="E14" s="134"/>
    </row>
    <row r="15" spans="1:5" ht="27" customHeight="1">
      <c r="A15" s="138"/>
      <c r="B15" s="131"/>
      <c r="C15" s="131"/>
      <c r="D15" s="72" t="s">
        <v>373</v>
      </c>
      <c r="E15" s="62">
        <v>29535</v>
      </c>
    </row>
    <row r="16" spans="1:5" ht="20.25" customHeight="1">
      <c r="A16" s="138"/>
      <c r="B16" s="131"/>
      <c r="C16" s="131"/>
      <c r="D16" s="56"/>
      <c r="E16" s="62"/>
    </row>
    <row r="17" spans="1:5" ht="25.5" customHeight="1">
      <c r="A17" s="139"/>
      <c r="B17" s="131"/>
      <c r="C17" s="131"/>
      <c r="D17" s="12" t="s">
        <v>305</v>
      </c>
      <c r="E17" s="45">
        <f>SUM(E15:E16)</f>
        <v>29535</v>
      </c>
    </row>
    <row r="18" spans="1:6" ht="28.5" customHeight="1">
      <c r="A18" s="54" t="s">
        <v>2</v>
      </c>
      <c r="B18" s="41">
        <f>SUM(B8)</f>
        <v>199804.6</v>
      </c>
      <c r="C18" s="41">
        <f>SUM(C8)</f>
        <v>230229.17</v>
      </c>
      <c r="D18" s="26" t="s">
        <v>138</v>
      </c>
      <c r="E18" s="27">
        <f>SUM(E10+E13+E17)</f>
        <v>206629.22</v>
      </c>
      <c r="F18" s="35"/>
    </row>
    <row r="19" spans="1:6" ht="22.5" customHeight="1">
      <c r="A19" s="137" t="s">
        <v>306</v>
      </c>
      <c r="B19" s="137"/>
      <c r="C19" s="137"/>
      <c r="D19" s="137"/>
      <c r="E19" s="46">
        <f>SUM(C5+C8-E18)</f>
        <v>-144521.2</v>
      </c>
      <c r="F19" s="122"/>
    </row>
    <row r="28" spans="1:2" ht="12.75" customHeight="1">
      <c r="A28" s="135"/>
      <c r="B28" s="135"/>
    </row>
  </sheetData>
  <sheetProtection selectLockedCells="1" selectUnlockedCells="1"/>
  <mergeCells count="15">
    <mergeCell ref="D8:E8"/>
    <mergeCell ref="A9:A17"/>
    <mergeCell ref="B9:B17"/>
    <mergeCell ref="C9:C17"/>
    <mergeCell ref="D11:E11"/>
    <mergeCell ref="A28:B28"/>
    <mergeCell ref="D14:E14"/>
    <mergeCell ref="A19:D19"/>
    <mergeCell ref="A1:E1"/>
    <mergeCell ref="A3:E3"/>
    <mergeCell ref="A4:E4"/>
    <mergeCell ref="A5:B5"/>
    <mergeCell ref="A6:C6"/>
    <mergeCell ref="A2:E2"/>
    <mergeCell ref="D6:E6"/>
  </mergeCells>
  <printOptions/>
  <pageMargins left="0.7875" right="0.7875" top="1.0527777777777778" bottom="1.0527777777777778" header="0.7875" footer="0.7875"/>
  <pageSetup horizontalDpi="300" verticalDpi="300" orientation="portrait" paperSize="9" scale="9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H19"/>
  <sheetViews>
    <sheetView zoomScalePageLayoutView="0" workbookViewId="0" topLeftCell="A4">
      <selection activeCell="C8" sqref="C8"/>
    </sheetView>
  </sheetViews>
  <sheetFormatPr defaultColWidth="11.57421875" defaultRowHeight="12.75" customHeight="1"/>
  <cols>
    <col min="1" max="1" width="21.140625" style="7" customWidth="1"/>
    <col min="2" max="2" width="10.8515625" style="15" customWidth="1"/>
    <col min="3" max="3" width="10.421875" style="15" customWidth="1"/>
    <col min="4" max="4" width="28.57421875" style="7" customWidth="1"/>
    <col min="5" max="5" width="12.140625" style="15" customWidth="1"/>
    <col min="6" max="16384" width="11.57421875" style="7" customWidth="1"/>
  </cols>
  <sheetData>
    <row r="1" spans="1:5" ht="12.75" customHeight="1">
      <c r="A1" s="6" t="s">
        <v>63</v>
      </c>
      <c r="B1" s="14"/>
      <c r="C1" s="14"/>
      <c r="D1" s="2"/>
      <c r="E1" s="14"/>
    </row>
    <row r="2" spans="1:5" ht="24.75" customHeight="1">
      <c r="A2" s="132" t="s">
        <v>281</v>
      </c>
      <c r="B2" s="132"/>
      <c r="C2" s="132"/>
      <c r="D2" s="132"/>
      <c r="E2" s="132"/>
    </row>
    <row r="3" spans="1:5" ht="16.5" customHeight="1">
      <c r="A3" s="127" t="s">
        <v>214</v>
      </c>
      <c r="B3" s="127"/>
      <c r="C3" s="127"/>
      <c r="D3" s="127"/>
      <c r="E3" s="127"/>
    </row>
    <row r="4" spans="1:5" ht="37.5" customHeight="1">
      <c r="A4" s="128" t="s">
        <v>213</v>
      </c>
      <c r="B4" s="128"/>
      <c r="C4" s="128"/>
      <c r="D4" s="128"/>
      <c r="E4" s="128"/>
    </row>
    <row r="5" spans="1:5" ht="40.5" customHeight="1">
      <c r="A5" s="129" t="s">
        <v>283</v>
      </c>
      <c r="B5" s="129"/>
      <c r="C5" s="46">
        <v>-24840.370000000003</v>
      </c>
      <c r="D5" s="47" t="s">
        <v>320</v>
      </c>
      <c r="E5" s="34" t="s">
        <v>191</v>
      </c>
    </row>
    <row r="6" spans="1:5" ht="27" customHeight="1">
      <c r="A6" s="130" t="s">
        <v>133</v>
      </c>
      <c r="B6" s="130"/>
      <c r="C6" s="130"/>
      <c r="D6" s="130" t="s">
        <v>134</v>
      </c>
      <c r="E6" s="130"/>
    </row>
    <row r="7" spans="1:5" ht="30" customHeight="1">
      <c r="A7" s="26" t="s">
        <v>54</v>
      </c>
      <c r="B7" s="42" t="s">
        <v>158</v>
      </c>
      <c r="C7" s="42" t="s">
        <v>170</v>
      </c>
      <c r="D7" s="42" t="s">
        <v>299</v>
      </c>
      <c r="E7" s="42" t="s">
        <v>173</v>
      </c>
    </row>
    <row r="8" spans="1:5" ht="29.25" customHeight="1">
      <c r="A8" s="40" t="s">
        <v>131</v>
      </c>
      <c r="B8" s="62">
        <v>12686.64</v>
      </c>
      <c r="C8" s="62">
        <v>17271.56</v>
      </c>
      <c r="D8" s="133" t="s">
        <v>300</v>
      </c>
      <c r="E8" s="134"/>
    </row>
    <row r="9" spans="1:5" ht="121.5" customHeight="1">
      <c r="A9" s="138"/>
      <c r="B9" s="131"/>
      <c r="C9" s="131"/>
      <c r="D9" s="81" t="s">
        <v>130</v>
      </c>
      <c r="E9" s="77">
        <v>19689.59</v>
      </c>
    </row>
    <row r="10" spans="1:8" ht="26.25" customHeight="1">
      <c r="A10" s="138"/>
      <c r="B10" s="131"/>
      <c r="C10" s="131"/>
      <c r="D10" s="12" t="s">
        <v>302</v>
      </c>
      <c r="E10" s="45">
        <f>SUM(E9:E9)</f>
        <v>19689.59</v>
      </c>
      <c r="H10" s="59"/>
    </row>
    <row r="11" spans="1:5" ht="24" customHeight="1">
      <c r="A11" s="138"/>
      <c r="B11" s="131"/>
      <c r="C11" s="131"/>
      <c r="D11" s="133" t="s">
        <v>301</v>
      </c>
      <c r="E11" s="134"/>
    </row>
    <row r="12" spans="1:5" ht="23.25" customHeight="1">
      <c r="A12" s="138"/>
      <c r="B12" s="131"/>
      <c r="C12" s="131"/>
      <c r="D12" s="12"/>
      <c r="E12" s="22"/>
    </row>
    <row r="13" spans="1:5" ht="23.25" customHeight="1">
      <c r="A13" s="138"/>
      <c r="B13" s="131"/>
      <c r="C13" s="131"/>
      <c r="D13" s="70" t="s">
        <v>303</v>
      </c>
      <c r="E13" s="45">
        <f>SUM(E12)</f>
        <v>0</v>
      </c>
    </row>
    <row r="14" spans="1:5" ht="23.25" customHeight="1">
      <c r="A14" s="138"/>
      <c r="B14" s="131"/>
      <c r="C14" s="131"/>
      <c r="D14" s="133" t="s">
        <v>304</v>
      </c>
      <c r="E14" s="134"/>
    </row>
    <row r="15" spans="1:5" ht="23.25" customHeight="1">
      <c r="A15" s="138"/>
      <c r="B15" s="131"/>
      <c r="C15" s="131"/>
      <c r="D15" s="56"/>
      <c r="E15" s="62"/>
    </row>
    <row r="16" spans="1:5" ht="20.25" customHeight="1">
      <c r="A16" s="138"/>
      <c r="B16" s="131"/>
      <c r="C16" s="131"/>
      <c r="D16" s="56"/>
      <c r="E16" s="62"/>
    </row>
    <row r="17" spans="1:5" ht="25.5" customHeight="1">
      <c r="A17" s="139"/>
      <c r="B17" s="131"/>
      <c r="C17" s="131"/>
      <c r="D17" s="12" t="s">
        <v>305</v>
      </c>
      <c r="E17" s="45">
        <f>SUM(E16:E16)</f>
        <v>0</v>
      </c>
    </row>
    <row r="18" spans="1:5" ht="24" customHeight="1">
      <c r="A18" s="28" t="s">
        <v>2</v>
      </c>
      <c r="B18" s="41">
        <f>SUM(B8)</f>
        <v>12686.64</v>
      </c>
      <c r="C18" s="41">
        <f>SUM(C8)</f>
        <v>17271.56</v>
      </c>
      <c r="D18" s="26" t="s">
        <v>138</v>
      </c>
      <c r="E18" s="27">
        <f>SUM(E10+E13+E17)</f>
        <v>19689.59</v>
      </c>
    </row>
    <row r="19" spans="1:5" ht="22.5" customHeight="1">
      <c r="A19" s="137" t="s">
        <v>306</v>
      </c>
      <c r="B19" s="137"/>
      <c r="C19" s="137"/>
      <c r="D19" s="137"/>
      <c r="E19" s="46">
        <f>SUM(C5+C8-E18)</f>
        <v>-27258.4</v>
      </c>
    </row>
    <row r="20" ht="12.75" customHeight="1"/>
  </sheetData>
  <sheetProtection selectLockedCells="1" selectUnlockedCells="1"/>
  <mergeCells count="13">
    <mergeCell ref="A2:E2"/>
    <mergeCell ref="A3:E3"/>
    <mergeCell ref="A4:E4"/>
    <mergeCell ref="A5:B5"/>
    <mergeCell ref="D8:E8"/>
    <mergeCell ref="A6:C6"/>
    <mergeCell ref="D6:E6"/>
    <mergeCell ref="A19:D19"/>
    <mergeCell ref="A9:A17"/>
    <mergeCell ref="B9:B17"/>
    <mergeCell ref="C9:C17"/>
    <mergeCell ref="D11:E11"/>
    <mergeCell ref="D14:E14"/>
  </mergeCells>
  <printOptions/>
  <pageMargins left="0.7875" right="0.7875" top="1.0527777777777778" bottom="1.0527777777777778" header="0.7875" footer="0.7875"/>
  <pageSetup horizontalDpi="300" verticalDpi="300" orientation="portrait" paperSize="9" scale="97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H22"/>
  <sheetViews>
    <sheetView zoomScalePageLayoutView="0" workbookViewId="0" topLeftCell="A4">
      <selection activeCell="D9" sqref="D9"/>
    </sheetView>
  </sheetViews>
  <sheetFormatPr defaultColWidth="11.57421875" defaultRowHeight="12.75" customHeight="1"/>
  <cols>
    <col min="1" max="1" width="22.00390625" style="20" customWidth="1"/>
    <col min="2" max="2" width="11.57421875" style="20" customWidth="1"/>
    <col min="3" max="3" width="10.8515625" style="20" customWidth="1"/>
    <col min="4" max="4" width="31.8515625" style="20" customWidth="1"/>
    <col min="5" max="5" width="10.421875" style="21" customWidth="1"/>
    <col min="6" max="16384" width="11.57421875" style="20" customWidth="1"/>
  </cols>
  <sheetData>
    <row r="1" spans="1:5" ht="12.75" customHeight="1">
      <c r="A1" s="8" t="s">
        <v>121</v>
      </c>
      <c r="B1" s="10"/>
      <c r="C1" s="10"/>
      <c r="D1" s="10"/>
      <c r="E1" s="31"/>
    </row>
    <row r="2" spans="1:5" ht="24.75" customHeight="1">
      <c r="A2" s="132" t="s">
        <v>281</v>
      </c>
      <c r="B2" s="132"/>
      <c r="C2" s="132"/>
      <c r="D2" s="132"/>
      <c r="E2" s="132"/>
    </row>
    <row r="3" spans="1:5" ht="18.75" customHeight="1">
      <c r="A3" s="155" t="s">
        <v>250</v>
      </c>
      <c r="B3" s="156"/>
      <c r="C3" s="156"/>
      <c r="D3" s="156"/>
      <c r="E3" s="157"/>
    </row>
    <row r="4" spans="1:5" ht="37.5" customHeight="1">
      <c r="A4" s="130" t="s">
        <v>251</v>
      </c>
      <c r="B4" s="130"/>
      <c r="C4" s="130"/>
      <c r="D4" s="130"/>
      <c r="E4" s="130"/>
    </row>
    <row r="5" spans="1:5" ht="48" customHeight="1">
      <c r="A5" s="129" t="s">
        <v>283</v>
      </c>
      <c r="B5" s="129"/>
      <c r="C5" s="25">
        <v>-22569.67</v>
      </c>
      <c r="D5" s="47" t="s">
        <v>320</v>
      </c>
      <c r="E5" s="32" t="s">
        <v>335</v>
      </c>
    </row>
    <row r="6" spans="1:5" ht="25.5" customHeight="1">
      <c r="A6" s="130" t="s">
        <v>133</v>
      </c>
      <c r="B6" s="130"/>
      <c r="C6" s="130"/>
      <c r="D6" s="130" t="s">
        <v>134</v>
      </c>
      <c r="E6" s="130"/>
    </row>
    <row r="7" spans="1:5" ht="42" customHeight="1">
      <c r="A7" s="26" t="s">
        <v>54</v>
      </c>
      <c r="B7" s="42" t="s">
        <v>158</v>
      </c>
      <c r="C7" s="42" t="s">
        <v>170</v>
      </c>
      <c r="D7" s="42" t="s">
        <v>299</v>
      </c>
      <c r="E7" s="42" t="s">
        <v>173</v>
      </c>
    </row>
    <row r="8" spans="1:5" ht="29.25" customHeight="1">
      <c r="A8" s="40" t="s">
        <v>131</v>
      </c>
      <c r="B8" s="62">
        <v>1503.23</v>
      </c>
      <c r="C8" s="62"/>
      <c r="D8" s="133" t="s">
        <v>300</v>
      </c>
      <c r="E8" s="134"/>
    </row>
    <row r="9" spans="1:5" ht="116.25" customHeight="1">
      <c r="A9" s="138"/>
      <c r="B9" s="131"/>
      <c r="C9" s="131"/>
      <c r="D9" s="81" t="s">
        <v>130</v>
      </c>
      <c r="E9" s="77">
        <v>2298.14</v>
      </c>
    </row>
    <row r="10" spans="1:8" ht="26.25" customHeight="1">
      <c r="A10" s="138"/>
      <c r="B10" s="131"/>
      <c r="C10" s="131"/>
      <c r="D10" s="12" t="s">
        <v>302</v>
      </c>
      <c r="E10" s="45">
        <f>SUM(E9:E9)</f>
        <v>2298.14</v>
      </c>
      <c r="H10" s="59"/>
    </row>
    <row r="11" spans="1:5" ht="24" customHeight="1">
      <c r="A11" s="138"/>
      <c r="B11" s="131"/>
      <c r="C11" s="131"/>
      <c r="D11" s="133" t="s">
        <v>301</v>
      </c>
      <c r="E11" s="134"/>
    </row>
    <row r="12" spans="1:5" ht="23.25" customHeight="1">
      <c r="A12" s="138"/>
      <c r="B12" s="131"/>
      <c r="C12" s="131"/>
      <c r="D12" s="12"/>
      <c r="E12" s="22"/>
    </row>
    <row r="13" spans="1:5" ht="23.25" customHeight="1">
      <c r="A13" s="138"/>
      <c r="B13" s="131"/>
      <c r="C13" s="131"/>
      <c r="D13" s="70" t="s">
        <v>303</v>
      </c>
      <c r="E13" s="45">
        <f>SUM(E12)</f>
        <v>0</v>
      </c>
    </row>
    <row r="14" spans="1:5" ht="23.25" customHeight="1">
      <c r="A14" s="138"/>
      <c r="B14" s="131"/>
      <c r="C14" s="131"/>
      <c r="D14" s="133" t="s">
        <v>304</v>
      </c>
      <c r="E14" s="134"/>
    </row>
    <row r="15" spans="1:5" ht="23.25" customHeight="1">
      <c r="A15" s="138"/>
      <c r="B15" s="131"/>
      <c r="C15" s="131"/>
      <c r="D15" s="56"/>
      <c r="E15" s="62"/>
    </row>
    <row r="16" spans="1:5" ht="20.25" customHeight="1">
      <c r="A16" s="138"/>
      <c r="B16" s="131"/>
      <c r="C16" s="131"/>
      <c r="D16" s="56"/>
      <c r="E16" s="62"/>
    </row>
    <row r="17" spans="1:5" ht="25.5" customHeight="1">
      <c r="A17" s="139"/>
      <c r="B17" s="131"/>
      <c r="C17" s="131"/>
      <c r="D17" s="12" t="s">
        <v>305</v>
      </c>
      <c r="E17" s="45">
        <f>SUM(E16:E16)</f>
        <v>0</v>
      </c>
    </row>
    <row r="18" spans="1:5" ht="24" customHeight="1">
      <c r="A18" s="28" t="s">
        <v>2</v>
      </c>
      <c r="B18" s="41">
        <f>SUM(B8)</f>
        <v>1503.23</v>
      </c>
      <c r="C18" s="41">
        <f>SUM(C8)</f>
        <v>0</v>
      </c>
      <c r="D18" s="26" t="s">
        <v>138</v>
      </c>
      <c r="E18" s="27">
        <f>SUM(E10+E13+E17)</f>
        <v>2298.14</v>
      </c>
    </row>
    <row r="19" spans="1:5" ht="22.5" customHeight="1">
      <c r="A19" s="137" t="s">
        <v>306</v>
      </c>
      <c r="B19" s="137"/>
      <c r="C19" s="137"/>
      <c r="D19" s="137"/>
      <c r="E19" s="46">
        <f>SUM(C5+C8-E18)</f>
        <v>-24867.809999999998</v>
      </c>
    </row>
    <row r="20" ht="12.75" customHeight="1"/>
    <row r="21" spans="2:5" s="7" customFormat="1" ht="12.75" customHeight="1">
      <c r="B21" s="15"/>
      <c r="C21" s="15"/>
      <c r="E21" s="15"/>
    </row>
    <row r="22" spans="2:5" s="7" customFormat="1" ht="12.75" customHeight="1">
      <c r="B22" s="15"/>
      <c r="C22" s="15"/>
      <c r="E22" s="15"/>
    </row>
  </sheetData>
  <sheetProtection selectLockedCells="1" selectUnlockedCells="1"/>
  <mergeCells count="13">
    <mergeCell ref="A19:D19"/>
    <mergeCell ref="A6:C6"/>
    <mergeCell ref="D6:E6"/>
    <mergeCell ref="D8:E8"/>
    <mergeCell ref="A9:A17"/>
    <mergeCell ref="D11:E11"/>
    <mergeCell ref="B9:B17"/>
    <mergeCell ref="C9:C17"/>
    <mergeCell ref="D14:E14"/>
    <mergeCell ref="A2:E2"/>
    <mergeCell ref="A3:E3"/>
    <mergeCell ref="A4:E4"/>
    <mergeCell ref="A5:B5"/>
  </mergeCells>
  <printOptions/>
  <pageMargins left="0.7875" right="0.7875" top="1.0527777777777778" bottom="1.0527777777777778" header="0.7875" footer="0.7875"/>
  <pageSetup horizontalDpi="300" verticalDpi="300" orientation="portrait" paperSize="9" scale="96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H20"/>
  <sheetViews>
    <sheetView zoomScalePageLayoutView="0" workbookViewId="0" topLeftCell="A1">
      <selection activeCell="G7" sqref="G7"/>
    </sheetView>
  </sheetViews>
  <sheetFormatPr defaultColWidth="11.57421875" defaultRowHeight="12.75" customHeight="1"/>
  <cols>
    <col min="1" max="1" width="21.57421875" style="0" customWidth="1"/>
    <col min="2" max="2" width="11.00390625" style="0" customWidth="1"/>
    <col min="3" max="3" width="10.7109375" style="0" customWidth="1"/>
    <col min="4" max="4" width="32.140625" style="0" customWidth="1"/>
    <col min="5" max="5" width="12.28125" style="29" customWidth="1"/>
  </cols>
  <sheetData>
    <row r="1" spans="1:5" ht="12.75" customHeight="1">
      <c r="A1" s="1" t="s">
        <v>64</v>
      </c>
      <c r="B1" s="2"/>
      <c r="C1" s="2"/>
      <c r="D1" s="2"/>
      <c r="E1" s="14"/>
    </row>
    <row r="2" spans="1:5" ht="24.75" customHeight="1">
      <c r="A2" s="132" t="s">
        <v>281</v>
      </c>
      <c r="B2" s="132"/>
      <c r="C2" s="132"/>
      <c r="D2" s="132"/>
      <c r="E2" s="132"/>
    </row>
    <row r="3" spans="1:5" ht="16.5" customHeight="1">
      <c r="A3" s="127" t="s">
        <v>216</v>
      </c>
      <c r="B3" s="127"/>
      <c r="C3" s="127"/>
      <c r="D3" s="127"/>
      <c r="E3" s="127"/>
    </row>
    <row r="4" spans="1:5" ht="37.5" customHeight="1">
      <c r="A4" s="128" t="s">
        <v>217</v>
      </c>
      <c r="B4" s="128"/>
      <c r="C4" s="128"/>
      <c r="D4" s="128"/>
      <c r="E4" s="128"/>
    </row>
    <row r="5" spans="1:5" ht="40.5" customHeight="1">
      <c r="A5" s="129" t="s">
        <v>283</v>
      </c>
      <c r="B5" s="129"/>
      <c r="C5" s="45">
        <v>-4909.929999999998</v>
      </c>
      <c r="D5" s="47" t="s">
        <v>320</v>
      </c>
      <c r="E5" s="34" t="s">
        <v>191</v>
      </c>
    </row>
    <row r="6" spans="1:5" ht="27" customHeight="1">
      <c r="A6" s="130" t="s">
        <v>133</v>
      </c>
      <c r="B6" s="130"/>
      <c r="C6" s="130"/>
      <c r="D6" s="130" t="s">
        <v>134</v>
      </c>
      <c r="E6" s="130"/>
    </row>
    <row r="7" spans="1:5" ht="30" customHeight="1">
      <c r="A7" s="26" t="s">
        <v>54</v>
      </c>
      <c r="B7" s="42" t="s">
        <v>158</v>
      </c>
      <c r="C7" s="42" t="s">
        <v>170</v>
      </c>
      <c r="D7" s="42" t="s">
        <v>299</v>
      </c>
      <c r="E7" s="42" t="s">
        <v>173</v>
      </c>
    </row>
    <row r="8" spans="1:5" ht="29.25" customHeight="1">
      <c r="A8" s="40" t="s">
        <v>131</v>
      </c>
      <c r="B8" s="62">
        <v>5663.76</v>
      </c>
      <c r="C8" s="62">
        <v>5663.76</v>
      </c>
      <c r="D8" s="133" t="s">
        <v>300</v>
      </c>
      <c r="E8" s="134"/>
    </row>
    <row r="9" spans="1:5" ht="111.75" customHeight="1">
      <c r="A9" s="138"/>
      <c r="B9" s="131"/>
      <c r="C9" s="131"/>
      <c r="D9" s="81" t="s">
        <v>130</v>
      </c>
      <c r="E9" s="77">
        <v>8194.89</v>
      </c>
    </row>
    <row r="10" spans="1:8" ht="26.25" customHeight="1">
      <c r="A10" s="138"/>
      <c r="B10" s="131"/>
      <c r="C10" s="131"/>
      <c r="D10" s="12" t="s">
        <v>302</v>
      </c>
      <c r="E10" s="45">
        <f>SUM(E9:E9)</f>
        <v>8194.89</v>
      </c>
      <c r="H10" s="59"/>
    </row>
    <row r="11" spans="1:5" ht="24" customHeight="1">
      <c r="A11" s="138"/>
      <c r="B11" s="131"/>
      <c r="C11" s="131"/>
      <c r="D11" s="133" t="s">
        <v>301</v>
      </c>
      <c r="E11" s="134"/>
    </row>
    <row r="12" spans="1:5" ht="23.25" customHeight="1">
      <c r="A12" s="138"/>
      <c r="B12" s="131"/>
      <c r="C12" s="131"/>
      <c r="D12" s="12"/>
      <c r="E12" s="22"/>
    </row>
    <row r="13" spans="1:5" ht="23.25" customHeight="1">
      <c r="A13" s="138"/>
      <c r="B13" s="131"/>
      <c r="C13" s="131"/>
      <c r="D13" s="70" t="s">
        <v>303</v>
      </c>
      <c r="E13" s="45">
        <f>SUM(E12)</f>
        <v>0</v>
      </c>
    </row>
    <row r="14" spans="1:5" ht="23.25" customHeight="1">
      <c r="A14" s="138"/>
      <c r="B14" s="131"/>
      <c r="C14" s="131"/>
      <c r="D14" s="133" t="s">
        <v>304</v>
      </c>
      <c r="E14" s="134"/>
    </row>
    <row r="15" spans="1:5" ht="23.25" customHeight="1">
      <c r="A15" s="138"/>
      <c r="B15" s="131"/>
      <c r="C15" s="131"/>
      <c r="D15" s="56"/>
      <c r="E15" s="62"/>
    </row>
    <row r="16" spans="1:5" ht="20.25" customHeight="1">
      <c r="A16" s="138"/>
      <c r="B16" s="131"/>
      <c r="C16" s="131"/>
      <c r="D16" s="56"/>
      <c r="E16" s="62"/>
    </row>
    <row r="17" spans="1:5" ht="25.5" customHeight="1">
      <c r="A17" s="139"/>
      <c r="B17" s="131"/>
      <c r="C17" s="131"/>
      <c r="D17" s="12" t="s">
        <v>305</v>
      </c>
      <c r="E17" s="45">
        <f>SUM(E16:E16)</f>
        <v>0</v>
      </c>
    </row>
    <row r="18" spans="1:5" ht="24" customHeight="1">
      <c r="A18" s="28" t="s">
        <v>2</v>
      </c>
      <c r="B18" s="41">
        <f>SUM(B8)</f>
        <v>5663.76</v>
      </c>
      <c r="C18" s="41">
        <f>SUM(C8)</f>
        <v>5663.76</v>
      </c>
      <c r="D18" s="26" t="s">
        <v>138</v>
      </c>
      <c r="E18" s="27">
        <f>SUM(E10+E13+E17)</f>
        <v>8194.89</v>
      </c>
    </row>
    <row r="19" spans="1:5" ht="22.5" customHeight="1">
      <c r="A19" s="137" t="s">
        <v>306</v>
      </c>
      <c r="B19" s="137"/>
      <c r="C19" s="137"/>
      <c r="D19" s="137"/>
      <c r="E19" s="46">
        <f>SUM(C5+C8-E18)</f>
        <v>-7441.059999999997</v>
      </c>
    </row>
    <row r="20" spans="1:2" ht="12.75" customHeight="1">
      <c r="A20" s="7"/>
      <c r="B20" s="7"/>
    </row>
  </sheetData>
  <sheetProtection selectLockedCells="1" selectUnlockedCells="1"/>
  <mergeCells count="13">
    <mergeCell ref="A2:E2"/>
    <mergeCell ref="A3:E3"/>
    <mergeCell ref="A4:E4"/>
    <mergeCell ref="A5:B5"/>
    <mergeCell ref="A6:C6"/>
    <mergeCell ref="D6:E6"/>
    <mergeCell ref="B9:B17"/>
    <mergeCell ref="C9:C17"/>
    <mergeCell ref="D11:E11"/>
    <mergeCell ref="D14:E14"/>
    <mergeCell ref="A19:D19"/>
    <mergeCell ref="D8:E8"/>
    <mergeCell ref="A9:A17"/>
  </mergeCells>
  <printOptions/>
  <pageMargins left="0.7875" right="0.7875" top="1.0527777777777778" bottom="1.0527777777777778" header="0.7875" footer="0.7875"/>
  <pageSetup horizontalDpi="300" verticalDpi="300" orientation="portrait" paperSize="9" scale="97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H20"/>
  <sheetViews>
    <sheetView zoomScalePageLayoutView="0" workbookViewId="0" topLeftCell="A4">
      <selection activeCell="D24" sqref="D24"/>
    </sheetView>
  </sheetViews>
  <sheetFormatPr defaultColWidth="11.57421875" defaultRowHeight="12.75" customHeight="1"/>
  <cols>
    <col min="1" max="1" width="24.140625" style="20" customWidth="1"/>
    <col min="2" max="2" width="11.140625" style="20" customWidth="1"/>
    <col min="3" max="3" width="10.140625" style="20" customWidth="1"/>
    <col min="4" max="4" width="32.28125" style="20" customWidth="1"/>
    <col min="5" max="5" width="12.421875" style="21" customWidth="1"/>
    <col min="6" max="16384" width="11.57421875" style="20" customWidth="1"/>
  </cols>
  <sheetData>
    <row r="1" spans="1:5" ht="12.75" customHeight="1">
      <c r="A1" s="8" t="s">
        <v>65</v>
      </c>
      <c r="B1" s="10"/>
      <c r="C1" s="10"/>
      <c r="D1" s="10"/>
      <c r="E1" s="31"/>
    </row>
    <row r="2" spans="1:5" ht="24.75" customHeight="1">
      <c r="A2" s="132" t="s">
        <v>281</v>
      </c>
      <c r="B2" s="132"/>
      <c r="C2" s="132"/>
      <c r="D2" s="132"/>
      <c r="E2" s="132"/>
    </row>
    <row r="3" spans="1:5" ht="16.5" customHeight="1">
      <c r="A3" s="158" t="s">
        <v>215</v>
      </c>
      <c r="B3" s="158"/>
      <c r="C3" s="158"/>
      <c r="D3" s="158"/>
      <c r="E3" s="158"/>
    </row>
    <row r="4" spans="1:5" ht="37.5" customHeight="1">
      <c r="A4" s="130" t="s">
        <v>278</v>
      </c>
      <c r="B4" s="130"/>
      <c r="C4" s="130"/>
      <c r="D4" s="130"/>
      <c r="E4" s="130"/>
    </row>
    <row r="5" spans="1:5" ht="40.5" customHeight="1">
      <c r="A5" s="129" t="s">
        <v>283</v>
      </c>
      <c r="B5" s="129"/>
      <c r="C5" s="63">
        <v>103016.43</v>
      </c>
      <c r="D5" s="47" t="s">
        <v>320</v>
      </c>
      <c r="E5" s="32" t="s">
        <v>336</v>
      </c>
    </row>
    <row r="6" spans="1:5" ht="27" customHeight="1">
      <c r="A6" s="130" t="s">
        <v>133</v>
      </c>
      <c r="B6" s="130"/>
      <c r="C6" s="130"/>
      <c r="D6" s="130" t="s">
        <v>134</v>
      </c>
      <c r="E6" s="130"/>
    </row>
    <row r="7" spans="1:5" ht="30" customHeight="1">
      <c r="A7" s="26" t="s">
        <v>54</v>
      </c>
      <c r="B7" s="42" t="s">
        <v>158</v>
      </c>
      <c r="C7" s="42" t="s">
        <v>170</v>
      </c>
      <c r="D7" s="42" t="s">
        <v>299</v>
      </c>
      <c r="E7" s="42" t="s">
        <v>173</v>
      </c>
    </row>
    <row r="8" spans="1:5" ht="29.25" customHeight="1">
      <c r="A8" s="40" t="s">
        <v>131</v>
      </c>
      <c r="B8" s="62">
        <v>169058.96</v>
      </c>
      <c r="C8" s="62">
        <v>157182.73</v>
      </c>
      <c r="D8" s="133" t="s">
        <v>300</v>
      </c>
      <c r="E8" s="134"/>
    </row>
    <row r="9" spans="1:5" ht="110.25" customHeight="1">
      <c r="A9" s="138"/>
      <c r="B9" s="131"/>
      <c r="C9" s="131"/>
      <c r="D9" s="81" t="s">
        <v>130</v>
      </c>
      <c r="E9" s="77">
        <f>62915.05-2332</f>
        <v>60583.05</v>
      </c>
    </row>
    <row r="10" spans="1:8" ht="26.25" customHeight="1">
      <c r="A10" s="138"/>
      <c r="B10" s="131"/>
      <c r="C10" s="131"/>
      <c r="D10" s="12" t="s">
        <v>302</v>
      </c>
      <c r="E10" s="45">
        <f>SUM(E9:E9)</f>
        <v>60583.05</v>
      </c>
      <c r="H10" s="59"/>
    </row>
    <row r="11" spans="1:5" ht="24" customHeight="1">
      <c r="A11" s="138"/>
      <c r="B11" s="131"/>
      <c r="C11" s="131"/>
      <c r="D11" s="133" t="s">
        <v>301</v>
      </c>
      <c r="E11" s="134"/>
    </row>
    <row r="12" spans="1:5" ht="23.25" customHeight="1">
      <c r="A12" s="138"/>
      <c r="B12" s="131"/>
      <c r="C12" s="131"/>
      <c r="D12" s="12"/>
      <c r="E12" s="22"/>
    </row>
    <row r="13" spans="1:5" ht="23.25" customHeight="1">
      <c r="A13" s="138"/>
      <c r="B13" s="131"/>
      <c r="C13" s="131"/>
      <c r="D13" s="70" t="s">
        <v>303</v>
      </c>
      <c r="E13" s="45">
        <f>SUM(E12)</f>
        <v>0</v>
      </c>
    </row>
    <row r="14" spans="1:5" ht="23.25" customHeight="1">
      <c r="A14" s="138"/>
      <c r="B14" s="131"/>
      <c r="C14" s="131"/>
      <c r="D14" s="133" t="s">
        <v>304</v>
      </c>
      <c r="E14" s="134"/>
    </row>
    <row r="15" spans="1:5" ht="23.25" customHeight="1">
      <c r="A15" s="138"/>
      <c r="B15" s="131"/>
      <c r="C15" s="131"/>
      <c r="D15" s="72" t="s">
        <v>394</v>
      </c>
      <c r="E15" s="77">
        <v>15152</v>
      </c>
    </row>
    <row r="16" spans="1:5" ht="20.25" customHeight="1">
      <c r="A16" s="138"/>
      <c r="B16" s="131"/>
      <c r="C16" s="131"/>
      <c r="D16" s="56"/>
      <c r="E16" s="62"/>
    </row>
    <row r="17" spans="1:5" ht="25.5" customHeight="1">
      <c r="A17" s="139"/>
      <c r="B17" s="131"/>
      <c r="C17" s="131"/>
      <c r="D17" s="12" t="s">
        <v>305</v>
      </c>
      <c r="E17" s="45">
        <f>SUM(E15:E16)</f>
        <v>15152</v>
      </c>
    </row>
    <row r="18" spans="1:5" ht="24" customHeight="1">
      <c r="A18" s="28" t="s">
        <v>2</v>
      </c>
      <c r="B18" s="41">
        <f>SUM(B8)</f>
        <v>169058.96</v>
      </c>
      <c r="C18" s="41">
        <f>SUM(C8)</f>
        <v>157182.73</v>
      </c>
      <c r="D18" s="26" t="s">
        <v>138</v>
      </c>
      <c r="E18" s="27">
        <f>SUM(E10+E13+E17)</f>
        <v>75735.05</v>
      </c>
    </row>
    <row r="19" spans="1:5" ht="22.5" customHeight="1">
      <c r="A19" s="137" t="s">
        <v>306</v>
      </c>
      <c r="B19" s="137"/>
      <c r="C19" s="137"/>
      <c r="D19" s="137"/>
      <c r="E19" s="46">
        <f>SUM(C5+C8-E18)</f>
        <v>184464.11</v>
      </c>
    </row>
    <row r="20" spans="1:5" ht="12.75" customHeight="1">
      <c r="A20" s="7"/>
      <c r="B20" s="7"/>
      <c r="E20" s="29"/>
    </row>
  </sheetData>
  <sheetProtection selectLockedCells="1" selectUnlockedCells="1"/>
  <mergeCells count="13">
    <mergeCell ref="D6:E6"/>
    <mergeCell ref="A9:A17"/>
    <mergeCell ref="D11:E11"/>
    <mergeCell ref="A2:E2"/>
    <mergeCell ref="B9:B17"/>
    <mergeCell ref="C9:C17"/>
    <mergeCell ref="A19:D19"/>
    <mergeCell ref="D14:E14"/>
    <mergeCell ref="D8:E8"/>
    <mergeCell ref="A3:E3"/>
    <mergeCell ref="A4:E4"/>
    <mergeCell ref="A5:B5"/>
    <mergeCell ref="A6:C6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95" r:id="rId3"/>
  <headerFooter alignWithMargins="0">
    <oddHeader>&amp;C&amp;"Times New Roman,Обычный"&amp;12&amp;A</oddHeader>
    <oddFooter>&amp;C&amp;"Times New Roman,Обычный"&amp;12Страница &amp;P</oddFooter>
  </headerFooter>
  <legacyDrawing r:id="rId2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H21"/>
  <sheetViews>
    <sheetView zoomScalePageLayoutView="0" workbookViewId="0" topLeftCell="A7">
      <selection activeCell="E15" sqref="E15:E16"/>
    </sheetView>
  </sheetViews>
  <sheetFormatPr defaultColWidth="11.57421875" defaultRowHeight="12.75" customHeight="1"/>
  <cols>
    <col min="1" max="1" width="22.28125" style="0" customWidth="1"/>
    <col min="2" max="2" width="11.421875" style="0" customWidth="1"/>
    <col min="3" max="3" width="10.28125" style="0" customWidth="1"/>
    <col min="4" max="4" width="31.7109375" style="0" customWidth="1"/>
    <col min="5" max="5" width="11.7109375" style="29" customWidth="1"/>
  </cols>
  <sheetData>
    <row r="1" spans="1:5" ht="12.75" customHeight="1">
      <c r="A1" s="1" t="s">
        <v>66</v>
      </c>
      <c r="B1" s="2"/>
      <c r="C1" s="2"/>
      <c r="D1" s="2"/>
      <c r="E1" s="14"/>
    </row>
    <row r="2" spans="1:5" ht="24.75" customHeight="1">
      <c r="A2" s="132" t="s">
        <v>281</v>
      </c>
      <c r="B2" s="132"/>
      <c r="C2" s="132"/>
      <c r="D2" s="132"/>
      <c r="E2" s="132"/>
    </row>
    <row r="3" spans="1:5" ht="16.5" customHeight="1">
      <c r="A3" s="127" t="s">
        <v>218</v>
      </c>
      <c r="B3" s="127"/>
      <c r="C3" s="127"/>
      <c r="D3" s="127"/>
      <c r="E3" s="127"/>
    </row>
    <row r="4" spans="1:5" ht="37.5" customHeight="1">
      <c r="A4" s="128" t="s">
        <v>219</v>
      </c>
      <c r="B4" s="128"/>
      <c r="C4" s="128"/>
      <c r="D4" s="128"/>
      <c r="E4" s="128"/>
    </row>
    <row r="5" spans="1:5" ht="40.5" customHeight="1">
      <c r="A5" s="129" t="s">
        <v>283</v>
      </c>
      <c r="B5" s="129"/>
      <c r="C5" s="50">
        <v>108880.10000000015</v>
      </c>
      <c r="D5" s="47" t="s">
        <v>320</v>
      </c>
      <c r="E5" s="34" t="s">
        <v>337</v>
      </c>
    </row>
    <row r="6" spans="1:5" ht="27" customHeight="1">
      <c r="A6" s="130" t="s">
        <v>133</v>
      </c>
      <c r="B6" s="130"/>
      <c r="C6" s="130"/>
      <c r="D6" s="130" t="s">
        <v>134</v>
      </c>
      <c r="E6" s="130"/>
    </row>
    <row r="7" spans="1:5" ht="30" customHeight="1">
      <c r="A7" s="26" t="s">
        <v>54</v>
      </c>
      <c r="B7" s="42" t="s">
        <v>158</v>
      </c>
      <c r="C7" s="42" t="s">
        <v>170</v>
      </c>
      <c r="D7" s="42" t="s">
        <v>299</v>
      </c>
      <c r="E7" s="42" t="s">
        <v>173</v>
      </c>
    </row>
    <row r="8" spans="1:5" ht="29.25" customHeight="1">
      <c r="A8" s="40" t="s">
        <v>131</v>
      </c>
      <c r="B8" s="62">
        <v>512379.19</v>
      </c>
      <c r="C8" s="62">
        <v>441451.05</v>
      </c>
      <c r="D8" s="133" t="s">
        <v>300</v>
      </c>
      <c r="E8" s="134"/>
    </row>
    <row r="9" spans="1:5" ht="112.5" customHeight="1">
      <c r="A9" s="138"/>
      <c r="B9" s="131"/>
      <c r="C9" s="131"/>
      <c r="D9" s="81" t="s">
        <v>130</v>
      </c>
      <c r="E9" s="77">
        <v>332861.02</v>
      </c>
    </row>
    <row r="10" spans="1:8" ht="26.25" customHeight="1">
      <c r="A10" s="138"/>
      <c r="B10" s="131"/>
      <c r="C10" s="131"/>
      <c r="D10" s="12" t="s">
        <v>302</v>
      </c>
      <c r="E10" s="45">
        <f>SUM(E9:E9)</f>
        <v>332861.02</v>
      </c>
      <c r="H10" s="59"/>
    </row>
    <row r="11" spans="1:5" ht="24" customHeight="1">
      <c r="A11" s="138"/>
      <c r="B11" s="131"/>
      <c r="C11" s="131"/>
      <c r="D11" s="133" t="s">
        <v>301</v>
      </c>
      <c r="E11" s="134"/>
    </row>
    <row r="12" spans="1:5" ht="23.25" customHeight="1">
      <c r="A12" s="138"/>
      <c r="B12" s="131"/>
      <c r="C12" s="131"/>
      <c r="D12" s="12"/>
      <c r="E12" s="22"/>
    </row>
    <row r="13" spans="1:5" ht="23.25" customHeight="1">
      <c r="A13" s="138"/>
      <c r="B13" s="131"/>
      <c r="C13" s="131"/>
      <c r="D13" s="70" t="s">
        <v>303</v>
      </c>
      <c r="E13" s="45">
        <f>SUM(E12)</f>
        <v>0</v>
      </c>
    </row>
    <row r="14" spans="1:5" ht="23.25" customHeight="1">
      <c r="A14" s="138"/>
      <c r="B14" s="131"/>
      <c r="C14" s="131"/>
      <c r="D14" s="133" t="s">
        <v>304</v>
      </c>
      <c r="E14" s="134"/>
    </row>
    <row r="15" spans="1:5" ht="23.25" customHeight="1">
      <c r="A15" s="138"/>
      <c r="B15" s="131"/>
      <c r="C15" s="131"/>
      <c r="D15" s="72" t="s">
        <v>447</v>
      </c>
      <c r="E15" s="77">
        <v>305153</v>
      </c>
    </row>
    <row r="16" spans="1:5" ht="20.25" customHeight="1">
      <c r="A16" s="138"/>
      <c r="B16" s="131"/>
      <c r="C16" s="131"/>
      <c r="D16" s="72" t="s">
        <v>448</v>
      </c>
      <c r="E16" s="77">
        <v>10097</v>
      </c>
    </row>
    <row r="17" spans="1:5" ht="25.5" customHeight="1">
      <c r="A17" s="139"/>
      <c r="B17" s="131"/>
      <c r="C17" s="131"/>
      <c r="D17" s="12" t="s">
        <v>305</v>
      </c>
      <c r="E17" s="45">
        <f>SUM(E15:E16)</f>
        <v>315250</v>
      </c>
    </row>
    <row r="18" spans="1:5" ht="24" customHeight="1">
      <c r="A18" s="28" t="s">
        <v>2</v>
      </c>
      <c r="B18" s="41">
        <f>SUM(B8)</f>
        <v>512379.19</v>
      </c>
      <c r="C18" s="41">
        <f>SUM(C8)</f>
        <v>441451.05</v>
      </c>
      <c r="D18" s="26" t="s">
        <v>138</v>
      </c>
      <c r="E18" s="27">
        <f>SUM(E10+E13+E17)</f>
        <v>648111.02</v>
      </c>
    </row>
    <row r="19" spans="1:5" ht="22.5" customHeight="1">
      <c r="A19" s="137" t="s">
        <v>306</v>
      </c>
      <c r="B19" s="137"/>
      <c r="C19" s="137"/>
      <c r="D19" s="137"/>
      <c r="E19" s="46">
        <f>SUM(C5+C8-E18)</f>
        <v>-97779.86999999988</v>
      </c>
    </row>
    <row r="20" spans="1:2" ht="12.75" customHeight="1">
      <c r="A20" s="7"/>
      <c r="B20" s="7"/>
    </row>
    <row r="21" s="20" customFormat="1" ht="12.75" customHeight="1">
      <c r="E21" s="21"/>
    </row>
  </sheetData>
  <sheetProtection selectLockedCells="1" selectUnlockedCells="1"/>
  <mergeCells count="13">
    <mergeCell ref="C9:C17"/>
    <mergeCell ref="D11:E11"/>
    <mergeCell ref="D14:E14"/>
    <mergeCell ref="D8:E8"/>
    <mergeCell ref="A2:E2"/>
    <mergeCell ref="A3:E3"/>
    <mergeCell ref="A19:D19"/>
    <mergeCell ref="A4:E4"/>
    <mergeCell ref="A5:B5"/>
    <mergeCell ref="A6:C6"/>
    <mergeCell ref="D6:E6"/>
    <mergeCell ref="A9:A17"/>
    <mergeCell ref="B9:B17"/>
  </mergeCells>
  <printOptions/>
  <pageMargins left="0.7875" right="0.7875" top="1.0527777777777778" bottom="1.0527777777777778" header="0.7875" footer="0.7875"/>
  <pageSetup horizontalDpi="300" verticalDpi="300" orientation="portrait" paperSize="9" scale="97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H24"/>
  <sheetViews>
    <sheetView zoomScalePageLayoutView="0" workbookViewId="0" topLeftCell="A4">
      <selection activeCell="D10" sqref="A10:IV10"/>
    </sheetView>
  </sheetViews>
  <sheetFormatPr defaultColWidth="11.57421875" defaultRowHeight="12.75" customHeight="1"/>
  <cols>
    <col min="1" max="1" width="24.421875" style="0" customWidth="1"/>
    <col min="2" max="2" width="10.421875" style="0" customWidth="1"/>
    <col min="3" max="3" width="10.28125" style="0" customWidth="1"/>
    <col min="4" max="4" width="31.8515625" style="0" customWidth="1"/>
    <col min="5" max="5" width="12.8515625" style="0" customWidth="1"/>
  </cols>
  <sheetData>
    <row r="1" spans="1:5" ht="12.75" customHeight="1">
      <c r="A1" s="1" t="s">
        <v>67</v>
      </c>
      <c r="B1" s="2"/>
      <c r="C1" s="2"/>
      <c r="D1" s="2"/>
      <c r="E1" s="2"/>
    </row>
    <row r="2" spans="1:5" ht="24.75" customHeight="1">
      <c r="A2" s="132" t="s">
        <v>281</v>
      </c>
      <c r="B2" s="132"/>
      <c r="C2" s="132"/>
      <c r="D2" s="132"/>
      <c r="E2" s="132"/>
    </row>
    <row r="3" spans="1:5" ht="16.5" customHeight="1">
      <c r="A3" s="127" t="s">
        <v>220</v>
      </c>
      <c r="B3" s="127"/>
      <c r="C3" s="127"/>
      <c r="D3" s="127"/>
      <c r="E3" s="127"/>
    </row>
    <row r="4" spans="1:5" ht="37.5" customHeight="1">
      <c r="A4" s="128" t="s">
        <v>221</v>
      </c>
      <c r="B4" s="128"/>
      <c r="C4" s="128"/>
      <c r="D4" s="128"/>
      <c r="E4" s="128"/>
    </row>
    <row r="5" spans="1:5" ht="40.5" customHeight="1">
      <c r="A5" s="129" t="s">
        <v>283</v>
      </c>
      <c r="B5" s="129"/>
      <c r="C5" s="50">
        <v>17939.399999999965</v>
      </c>
      <c r="D5" s="47" t="s">
        <v>320</v>
      </c>
      <c r="E5" s="34" t="s">
        <v>338</v>
      </c>
    </row>
    <row r="6" spans="1:5" ht="27" customHeight="1">
      <c r="A6" s="130" t="s">
        <v>133</v>
      </c>
      <c r="B6" s="130"/>
      <c r="C6" s="130"/>
      <c r="D6" s="130" t="s">
        <v>134</v>
      </c>
      <c r="E6" s="130"/>
    </row>
    <row r="7" spans="1:5" ht="30" customHeight="1">
      <c r="A7" s="26" t="s">
        <v>54</v>
      </c>
      <c r="B7" s="42" t="s">
        <v>158</v>
      </c>
      <c r="C7" s="42" t="s">
        <v>170</v>
      </c>
      <c r="D7" s="42" t="s">
        <v>299</v>
      </c>
      <c r="E7" s="42" t="s">
        <v>173</v>
      </c>
    </row>
    <row r="8" spans="1:5" ht="29.25" customHeight="1">
      <c r="A8" s="40" t="s">
        <v>131</v>
      </c>
      <c r="B8" s="62">
        <v>198908.34</v>
      </c>
      <c r="C8" s="62">
        <v>169424.11</v>
      </c>
      <c r="D8" s="133" t="s">
        <v>300</v>
      </c>
      <c r="E8" s="134"/>
    </row>
    <row r="9" spans="1:5" ht="103.5" customHeight="1">
      <c r="A9" s="138"/>
      <c r="B9" s="131"/>
      <c r="C9" s="131"/>
      <c r="D9" s="81" t="s">
        <v>130</v>
      </c>
      <c r="E9" s="77">
        <v>137012.25</v>
      </c>
    </row>
    <row r="10" spans="1:8" ht="26.25" customHeight="1">
      <c r="A10" s="138"/>
      <c r="B10" s="131"/>
      <c r="C10" s="131"/>
      <c r="D10" s="12" t="s">
        <v>302</v>
      </c>
      <c r="E10" s="45">
        <f>SUM(E9:E9)</f>
        <v>137012.25</v>
      </c>
      <c r="H10" s="59"/>
    </row>
    <row r="11" spans="1:5" ht="24" customHeight="1">
      <c r="A11" s="138"/>
      <c r="B11" s="131"/>
      <c r="C11" s="131"/>
      <c r="D11" s="133" t="s">
        <v>301</v>
      </c>
      <c r="E11" s="134"/>
    </row>
    <row r="12" spans="1:5" ht="23.25" customHeight="1">
      <c r="A12" s="138"/>
      <c r="B12" s="131"/>
      <c r="C12" s="131"/>
      <c r="D12" s="12"/>
      <c r="E12" s="22"/>
    </row>
    <row r="13" spans="1:5" ht="23.25" customHeight="1">
      <c r="A13" s="138"/>
      <c r="B13" s="131"/>
      <c r="C13" s="131"/>
      <c r="D13" s="70" t="s">
        <v>303</v>
      </c>
      <c r="E13" s="45">
        <f>SUM(E12)</f>
        <v>0</v>
      </c>
    </row>
    <row r="14" spans="1:5" ht="23.25" customHeight="1">
      <c r="A14" s="138"/>
      <c r="B14" s="131"/>
      <c r="C14" s="131"/>
      <c r="D14" s="133" t="s">
        <v>304</v>
      </c>
      <c r="E14" s="134"/>
    </row>
    <row r="15" spans="1:5" ht="23.25" customHeight="1">
      <c r="A15" s="138"/>
      <c r="B15" s="131"/>
      <c r="C15" s="131"/>
      <c r="D15" s="56"/>
      <c r="E15" s="62"/>
    </row>
    <row r="16" spans="1:5" ht="20.25" customHeight="1">
      <c r="A16" s="138"/>
      <c r="B16" s="131"/>
      <c r="C16" s="131"/>
      <c r="D16" s="56"/>
      <c r="E16" s="62"/>
    </row>
    <row r="17" spans="1:5" ht="25.5" customHeight="1">
      <c r="A17" s="139"/>
      <c r="B17" s="131"/>
      <c r="C17" s="131"/>
      <c r="D17" s="12" t="s">
        <v>305</v>
      </c>
      <c r="E17" s="45">
        <f>SUM(E16:E16)</f>
        <v>0</v>
      </c>
    </row>
    <row r="18" spans="1:5" ht="24" customHeight="1">
      <c r="A18" s="28" t="s">
        <v>2</v>
      </c>
      <c r="B18" s="41">
        <f>SUM(B8)</f>
        <v>198908.34</v>
      </c>
      <c r="C18" s="41">
        <f>SUM(C8)</f>
        <v>169424.11</v>
      </c>
      <c r="D18" s="26" t="s">
        <v>138</v>
      </c>
      <c r="E18" s="27">
        <f>SUM(E10+E13+E17)</f>
        <v>137012.25</v>
      </c>
    </row>
    <row r="19" spans="1:5" ht="22.5" customHeight="1">
      <c r="A19" s="137" t="s">
        <v>306</v>
      </c>
      <c r="B19" s="137"/>
      <c r="C19" s="137"/>
      <c r="D19" s="137"/>
      <c r="E19" s="46">
        <f>SUM(C5+C8-E18)</f>
        <v>50351.25999999995</v>
      </c>
    </row>
    <row r="20" spans="1:5" ht="12.75" customHeight="1">
      <c r="A20" s="7"/>
      <c r="B20" s="7"/>
      <c r="E20" s="29"/>
    </row>
    <row r="21" s="20" customFormat="1" ht="12.75" customHeight="1">
      <c r="E21" s="21"/>
    </row>
    <row r="22" ht="12.75" customHeight="1">
      <c r="E22" s="29"/>
    </row>
    <row r="23" ht="12.75" customHeight="1">
      <c r="E23" s="29"/>
    </row>
    <row r="24" ht="12.75" customHeight="1">
      <c r="E24" s="29"/>
    </row>
  </sheetData>
  <sheetProtection selectLockedCells="1" selectUnlockedCells="1"/>
  <mergeCells count="13">
    <mergeCell ref="A2:E2"/>
    <mergeCell ref="A3:E3"/>
    <mergeCell ref="D8:E8"/>
    <mergeCell ref="A4:E4"/>
    <mergeCell ref="A5:B5"/>
    <mergeCell ref="A6:C6"/>
    <mergeCell ref="A19:D19"/>
    <mergeCell ref="D6:E6"/>
    <mergeCell ref="A9:A17"/>
    <mergeCell ref="B9:B17"/>
    <mergeCell ref="C9:C17"/>
    <mergeCell ref="D11:E11"/>
    <mergeCell ref="D14:E14"/>
  </mergeCells>
  <printOptions/>
  <pageMargins left="0.7875" right="0.7875" top="1.0527777777777778" bottom="1.0527777777777778" header="0.7875" footer="0.7875"/>
  <pageSetup horizontalDpi="300" verticalDpi="300" orientation="portrait" paperSize="9" scale="96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H19"/>
  <sheetViews>
    <sheetView zoomScalePageLayoutView="0" workbookViewId="0" topLeftCell="A4">
      <selection activeCell="D9" sqref="D9"/>
    </sheetView>
  </sheetViews>
  <sheetFormatPr defaultColWidth="11.57421875" defaultRowHeight="12.75" customHeight="1"/>
  <cols>
    <col min="1" max="1" width="20.57421875" style="7" customWidth="1"/>
    <col min="2" max="2" width="11.140625" style="7" customWidth="1"/>
    <col min="3" max="3" width="11.7109375" style="7" customWidth="1"/>
    <col min="4" max="4" width="32.57421875" style="7" customWidth="1"/>
    <col min="5" max="5" width="11.7109375" style="15" customWidth="1"/>
    <col min="6" max="16384" width="11.57421875" style="7" customWidth="1"/>
  </cols>
  <sheetData>
    <row r="1" spans="1:5" ht="12.75" customHeight="1">
      <c r="A1" s="6" t="s">
        <v>68</v>
      </c>
      <c r="B1" s="2"/>
      <c r="C1" s="2"/>
      <c r="D1" s="2"/>
      <c r="E1" s="14"/>
    </row>
    <row r="2" spans="1:5" ht="24.75" customHeight="1">
      <c r="A2" s="132" t="s">
        <v>281</v>
      </c>
      <c r="B2" s="132"/>
      <c r="C2" s="132"/>
      <c r="D2" s="132"/>
      <c r="E2" s="132"/>
    </row>
    <row r="3" spans="1:5" ht="16.5" customHeight="1">
      <c r="A3" s="127" t="s">
        <v>222</v>
      </c>
      <c r="B3" s="127"/>
      <c r="C3" s="127"/>
      <c r="D3" s="127"/>
      <c r="E3" s="127"/>
    </row>
    <row r="4" spans="1:5" ht="37.5" customHeight="1">
      <c r="A4" s="128" t="s">
        <v>223</v>
      </c>
      <c r="B4" s="128"/>
      <c r="C4" s="128"/>
      <c r="D4" s="128"/>
      <c r="E4" s="128"/>
    </row>
    <row r="5" spans="1:5" ht="40.5" customHeight="1">
      <c r="A5" s="129" t="s">
        <v>283</v>
      </c>
      <c r="B5" s="129"/>
      <c r="C5" s="50">
        <v>-24445.9</v>
      </c>
      <c r="D5" s="47" t="s">
        <v>320</v>
      </c>
      <c r="E5" s="34" t="s">
        <v>224</v>
      </c>
    </row>
    <row r="6" spans="1:5" ht="27" customHeight="1">
      <c r="A6" s="130" t="s">
        <v>133</v>
      </c>
      <c r="B6" s="130"/>
      <c r="C6" s="130"/>
      <c r="D6" s="130" t="s">
        <v>134</v>
      </c>
      <c r="E6" s="130"/>
    </row>
    <row r="7" spans="1:5" ht="30" customHeight="1">
      <c r="A7" s="26" t="s">
        <v>54</v>
      </c>
      <c r="B7" s="42" t="s">
        <v>158</v>
      </c>
      <c r="C7" s="42" t="s">
        <v>170</v>
      </c>
      <c r="D7" s="42" t="s">
        <v>299</v>
      </c>
      <c r="E7" s="42" t="s">
        <v>173</v>
      </c>
    </row>
    <row r="8" spans="1:5" ht="29.25" customHeight="1">
      <c r="A8" s="40" t="s">
        <v>131</v>
      </c>
      <c r="B8" s="62">
        <v>13010.28</v>
      </c>
      <c r="C8" s="62">
        <v>31484.88</v>
      </c>
      <c r="D8" s="133" t="s">
        <v>300</v>
      </c>
      <c r="E8" s="134"/>
    </row>
    <row r="9" spans="1:5" ht="115.5" customHeight="1">
      <c r="A9" s="138"/>
      <c r="B9" s="131"/>
      <c r="C9" s="131"/>
      <c r="D9" s="81" t="s">
        <v>130</v>
      </c>
      <c r="E9" s="77">
        <v>18824.92</v>
      </c>
    </row>
    <row r="10" spans="1:8" ht="26.25" customHeight="1">
      <c r="A10" s="138"/>
      <c r="B10" s="131"/>
      <c r="C10" s="131"/>
      <c r="D10" s="12" t="s">
        <v>302</v>
      </c>
      <c r="E10" s="45">
        <f>SUM(E9:E9)</f>
        <v>18824.92</v>
      </c>
      <c r="H10" s="59"/>
    </row>
    <row r="11" spans="1:5" ht="24" customHeight="1">
      <c r="A11" s="138"/>
      <c r="B11" s="131"/>
      <c r="C11" s="131"/>
      <c r="D11" s="133" t="s">
        <v>301</v>
      </c>
      <c r="E11" s="134"/>
    </row>
    <row r="12" spans="1:5" ht="23.25" customHeight="1">
      <c r="A12" s="138"/>
      <c r="B12" s="131"/>
      <c r="C12" s="131"/>
      <c r="D12" s="12"/>
      <c r="E12" s="22"/>
    </row>
    <row r="13" spans="1:5" ht="23.25" customHeight="1">
      <c r="A13" s="138"/>
      <c r="B13" s="131"/>
      <c r="C13" s="131"/>
      <c r="D13" s="70" t="s">
        <v>303</v>
      </c>
      <c r="E13" s="45">
        <f>SUM(E12)</f>
        <v>0</v>
      </c>
    </row>
    <row r="14" spans="1:5" ht="23.25" customHeight="1">
      <c r="A14" s="138"/>
      <c r="B14" s="131"/>
      <c r="C14" s="131"/>
      <c r="D14" s="133" t="s">
        <v>304</v>
      </c>
      <c r="E14" s="134"/>
    </row>
    <row r="15" spans="1:5" ht="23.25" customHeight="1">
      <c r="A15" s="138"/>
      <c r="B15" s="131"/>
      <c r="C15" s="131"/>
      <c r="D15" s="56"/>
      <c r="E15" s="62"/>
    </row>
    <row r="16" spans="1:5" ht="20.25" customHeight="1">
      <c r="A16" s="138"/>
      <c r="B16" s="131"/>
      <c r="C16" s="131"/>
      <c r="D16" s="56"/>
      <c r="E16" s="62"/>
    </row>
    <row r="17" spans="1:5" ht="25.5" customHeight="1">
      <c r="A17" s="139"/>
      <c r="B17" s="131"/>
      <c r="C17" s="131"/>
      <c r="D17" s="12" t="s">
        <v>305</v>
      </c>
      <c r="E17" s="45">
        <f>SUM(E16:E16)</f>
        <v>0</v>
      </c>
    </row>
    <row r="18" spans="1:5" ht="24" customHeight="1">
      <c r="A18" s="28" t="s">
        <v>2</v>
      </c>
      <c r="B18" s="41">
        <f>SUM(B8)</f>
        <v>13010.28</v>
      </c>
      <c r="C18" s="41">
        <f>SUM(C8)</f>
        <v>31484.88</v>
      </c>
      <c r="D18" s="26" t="s">
        <v>138</v>
      </c>
      <c r="E18" s="27">
        <f>SUM(E10+E13+E17)</f>
        <v>18824.92</v>
      </c>
    </row>
    <row r="19" spans="1:5" ht="22.5" customHeight="1">
      <c r="A19" s="137" t="s">
        <v>306</v>
      </c>
      <c r="B19" s="137"/>
      <c r="C19" s="137"/>
      <c r="D19" s="137"/>
      <c r="E19" s="46">
        <f>SUM(C5+C8-E18)</f>
        <v>-11785.939999999999</v>
      </c>
    </row>
  </sheetData>
  <sheetProtection selectLockedCells="1" selectUnlockedCells="1"/>
  <mergeCells count="13">
    <mergeCell ref="A2:E2"/>
    <mergeCell ref="A3:E3"/>
    <mergeCell ref="A4:E4"/>
    <mergeCell ref="D6:E6"/>
    <mergeCell ref="A19:D19"/>
    <mergeCell ref="A5:B5"/>
    <mergeCell ref="A6:C6"/>
    <mergeCell ref="D8:E8"/>
    <mergeCell ref="A9:A17"/>
    <mergeCell ref="B9:B17"/>
    <mergeCell ref="C9:C17"/>
    <mergeCell ref="D11:E11"/>
    <mergeCell ref="D14:E14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97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H25"/>
  <sheetViews>
    <sheetView zoomScalePageLayoutView="0" workbookViewId="0" topLeftCell="A1">
      <selection activeCell="D9" sqref="D9"/>
    </sheetView>
  </sheetViews>
  <sheetFormatPr defaultColWidth="11.57421875" defaultRowHeight="12.75" customHeight="1"/>
  <cols>
    <col min="1" max="1" width="21.00390625" style="7" customWidth="1"/>
    <col min="2" max="2" width="11.28125" style="7" customWidth="1"/>
    <col min="3" max="3" width="10.28125" style="7" customWidth="1"/>
    <col min="4" max="4" width="27.8515625" style="7" customWidth="1"/>
    <col min="5" max="5" width="11.8515625" style="15" customWidth="1"/>
    <col min="6" max="16384" width="11.57421875" style="7" customWidth="1"/>
  </cols>
  <sheetData>
    <row r="1" spans="1:5" ht="12.75" customHeight="1">
      <c r="A1" s="6" t="s">
        <v>69</v>
      </c>
      <c r="B1" s="2"/>
      <c r="C1" s="2"/>
      <c r="D1" s="2"/>
      <c r="E1" s="14"/>
    </row>
    <row r="2" spans="1:5" ht="24.75" customHeight="1">
      <c r="A2" s="132" t="s">
        <v>281</v>
      </c>
      <c r="B2" s="132"/>
      <c r="C2" s="132"/>
      <c r="D2" s="132"/>
      <c r="E2" s="132"/>
    </row>
    <row r="3" spans="1:5" ht="16.5" customHeight="1">
      <c r="A3" s="127" t="s">
        <v>225</v>
      </c>
      <c r="B3" s="127"/>
      <c r="C3" s="127"/>
      <c r="D3" s="127"/>
      <c r="E3" s="127"/>
    </row>
    <row r="4" spans="1:5" ht="24.75" customHeight="1">
      <c r="A4" s="128" t="s">
        <v>226</v>
      </c>
      <c r="B4" s="128"/>
      <c r="C4" s="128"/>
      <c r="D4" s="128"/>
      <c r="E4" s="128"/>
    </row>
    <row r="5" spans="1:5" ht="40.5" customHeight="1">
      <c r="A5" s="129" t="s">
        <v>283</v>
      </c>
      <c r="B5" s="129"/>
      <c r="C5" s="50">
        <v>101826.51000000002</v>
      </c>
      <c r="D5" s="47" t="s">
        <v>320</v>
      </c>
      <c r="E5" s="34" t="s">
        <v>339</v>
      </c>
    </row>
    <row r="6" spans="1:5" ht="27" customHeight="1">
      <c r="A6" s="130" t="s">
        <v>133</v>
      </c>
      <c r="B6" s="130"/>
      <c r="C6" s="130"/>
      <c r="D6" s="130" t="s">
        <v>134</v>
      </c>
      <c r="E6" s="130"/>
    </row>
    <row r="7" spans="1:5" ht="30" customHeight="1">
      <c r="A7" s="26" t="s">
        <v>54</v>
      </c>
      <c r="B7" s="42" t="s">
        <v>158</v>
      </c>
      <c r="C7" s="42" t="s">
        <v>170</v>
      </c>
      <c r="D7" s="42" t="s">
        <v>299</v>
      </c>
      <c r="E7" s="42" t="s">
        <v>173</v>
      </c>
    </row>
    <row r="8" spans="1:5" ht="29.25" customHeight="1">
      <c r="A8" s="40" t="s">
        <v>131</v>
      </c>
      <c r="B8" s="62">
        <v>105313.68</v>
      </c>
      <c r="C8" s="62">
        <v>95692.42</v>
      </c>
      <c r="D8" s="133" t="s">
        <v>300</v>
      </c>
      <c r="E8" s="134"/>
    </row>
    <row r="9" spans="1:5" ht="122.25" customHeight="1">
      <c r="A9" s="138"/>
      <c r="B9" s="131"/>
      <c r="C9" s="131"/>
      <c r="D9" s="81" t="s">
        <v>130</v>
      </c>
      <c r="E9" s="77">
        <v>77366.77</v>
      </c>
    </row>
    <row r="10" spans="1:8" ht="26.25" customHeight="1">
      <c r="A10" s="138"/>
      <c r="B10" s="131"/>
      <c r="C10" s="131"/>
      <c r="D10" s="12" t="s">
        <v>302</v>
      </c>
      <c r="E10" s="45">
        <f>SUM(E9:E9)</f>
        <v>77366.77</v>
      </c>
      <c r="H10" s="59"/>
    </row>
    <row r="11" spans="1:5" ht="24" customHeight="1">
      <c r="A11" s="138"/>
      <c r="B11" s="131"/>
      <c r="C11" s="131"/>
      <c r="D11" s="133" t="s">
        <v>301</v>
      </c>
      <c r="E11" s="134"/>
    </row>
    <row r="12" spans="1:5" ht="23.25" customHeight="1">
      <c r="A12" s="138"/>
      <c r="B12" s="131"/>
      <c r="C12" s="131"/>
      <c r="D12" s="12"/>
      <c r="E12" s="22"/>
    </row>
    <row r="13" spans="1:5" ht="23.25" customHeight="1">
      <c r="A13" s="138"/>
      <c r="B13" s="131"/>
      <c r="C13" s="131"/>
      <c r="D13" s="70" t="s">
        <v>303</v>
      </c>
      <c r="E13" s="45">
        <f>SUM(E12)</f>
        <v>0</v>
      </c>
    </row>
    <row r="14" spans="1:5" ht="23.25" customHeight="1">
      <c r="A14" s="138"/>
      <c r="B14" s="131"/>
      <c r="C14" s="131"/>
      <c r="D14" s="133" t="s">
        <v>304</v>
      </c>
      <c r="E14" s="134"/>
    </row>
    <row r="15" spans="1:5" ht="23.25" customHeight="1">
      <c r="A15" s="138"/>
      <c r="B15" s="131"/>
      <c r="C15" s="131"/>
      <c r="D15" s="72" t="s">
        <v>449</v>
      </c>
      <c r="E15" s="77">
        <v>39653</v>
      </c>
    </row>
    <row r="16" spans="1:5" ht="20.25" customHeight="1">
      <c r="A16" s="138"/>
      <c r="B16" s="131"/>
      <c r="C16" s="131"/>
      <c r="D16" s="56"/>
      <c r="E16" s="62"/>
    </row>
    <row r="17" spans="1:5" ht="25.5" customHeight="1">
      <c r="A17" s="139"/>
      <c r="B17" s="131"/>
      <c r="C17" s="131"/>
      <c r="D17" s="12" t="s">
        <v>305</v>
      </c>
      <c r="E17" s="45">
        <f>SUM(E15:E16)</f>
        <v>39653</v>
      </c>
    </row>
    <row r="18" spans="1:5" ht="24" customHeight="1">
      <c r="A18" s="28" t="s">
        <v>2</v>
      </c>
      <c r="B18" s="41">
        <f>SUM(B8)</f>
        <v>105313.68</v>
      </c>
      <c r="C18" s="41">
        <f>SUM(C8)</f>
        <v>95692.42</v>
      </c>
      <c r="D18" s="26" t="s">
        <v>138</v>
      </c>
      <c r="E18" s="27">
        <f>SUM(E10+E13+E17)</f>
        <v>117019.77</v>
      </c>
    </row>
    <row r="19" spans="1:5" ht="22.5" customHeight="1">
      <c r="A19" s="137" t="s">
        <v>306</v>
      </c>
      <c r="B19" s="137"/>
      <c r="C19" s="137"/>
      <c r="D19" s="137"/>
      <c r="E19" s="46">
        <f>SUM(C5+C8-E18)</f>
        <v>80499.16000000002</v>
      </c>
    </row>
    <row r="20" ht="12.75" customHeight="1">
      <c r="E20" s="29"/>
    </row>
    <row r="21" s="20" customFormat="1" ht="12.75" customHeight="1">
      <c r="E21" s="21"/>
    </row>
    <row r="22" spans="1:2" ht="12.75" customHeight="1">
      <c r="A22" s="159"/>
      <c r="B22" s="159"/>
    </row>
    <row r="23" spans="1:2" ht="12.75" customHeight="1">
      <c r="A23" s="159"/>
      <c r="B23" s="159"/>
    </row>
    <row r="24" spans="1:2" ht="12.75" customHeight="1">
      <c r="A24" s="159"/>
      <c r="B24" s="159"/>
    </row>
    <row r="25" spans="1:2" ht="12.75" customHeight="1">
      <c r="A25" s="159"/>
      <c r="B25" s="159"/>
    </row>
  </sheetData>
  <sheetProtection selectLockedCells="1" selectUnlockedCells="1"/>
  <mergeCells count="17">
    <mergeCell ref="A2:E2"/>
    <mergeCell ref="D6:E6"/>
    <mergeCell ref="A9:A17"/>
    <mergeCell ref="B9:B17"/>
    <mergeCell ref="C9:C17"/>
    <mergeCell ref="D11:E11"/>
    <mergeCell ref="D14:E14"/>
    <mergeCell ref="A4:E4"/>
    <mergeCell ref="A6:C6"/>
    <mergeCell ref="A22:B22"/>
    <mergeCell ref="A23:B23"/>
    <mergeCell ref="A19:D19"/>
    <mergeCell ref="A5:B5"/>
    <mergeCell ref="A3:E3"/>
    <mergeCell ref="A25:B25"/>
    <mergeCell ref="D8:E8"/>
    <mergeCell ref="A24:B24"/>
  </mergeCells>
  <printOptions/>
  <pageMargins left="0.7875" right="0.7875" top="1.0527777777777778" bottom="1.0527777777777778" header="0.7875" footer="0.7875"/>
  <pageSetup horizontalDpi="300" verticalDpi="300" orientation="portrait" paperSize="9" scale="97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H19"/>
  <sheetViews>
    <sheetView zoomScalePageLayoutView="0" workbookViewId="0" topLeftCell="A4">
      <selection activeCell="H31" sqref="H31"/>
    </sheetView>
  </sheetViews>
  <sheetFormatPr defaultColWidth="11.57421875" defaultRowHeight="12.75" customHeight="1"/>
  <cols>
    <col min="1" max="1" width="21.7109375" style="20" customWidth="1"/>
    <col min="2" max="2" width="11.00390625" style="21" customWidth="1"/>
    <col min="3" max="3" width="10.57421875" style="21" customWidth="1"/>
    <col min="4" max="4" width="28.140625" style="20" customWidth="1"/>
    <col min="5" max="5" width="11.8515625" style="21" customWidth="1"/>
    <col min="6" max="16384" width="11.57421875" style="20" customWidth="1"/>
  </cols>
  <sheetData>
    <row r="1" spans="1:5" ht="12.75" customHeight="1">
      <c r="A1" s="8" t="s">
        <v>261</v>
      </c>
      <c r="B1" s="31"/>
      <c r="C1" s="31"/>
      <c r="D1" s="10"/>
      <c r="E1" s="31"/>
    </row>
    <row r="2" spans="1:5" ht="24.75" customHeight="1">
      <c r="A2" s="132" t="s">
        <v>281</v>
      </c>
      <c r="B2" s="132"/>
      <c r="C2" s="132"/>
      <c r="D2" s="132"/>
      <c r="E2" s="132"/>
    </row>
    <row r="3" spans="1:5" ht="25.5" customHeight="1">
      <c r="A3" s="127" t="s">
        <v>259</v>
      </c>
      <c r="B3" s="127"/>
      <c r="C3" s="127"/>
      <c r="D3" s="127"/>
      <c r="E3" s="127"/>
    </row>
    <row r="4" spans="1:5" ht="37.5" customHeight="1">
      <c r="A4" s="130" t="s">
        <v>260</v>
      </c>
      <c r="B4" s="130"/>
      <c r="C4" s="130"/>
      <c r="D4" s="130"/>
      <c r="E4" s="130"/>
    </row>
    <row r="5" spans="1:5" ht="40.5" customHeight="1">
      <c r="A5" s="129" t="s">
        <v>283</v>
      </c>
      <c r="B5" s="129"/>
      <c r="C5" s="63">
        <v>11016.561000000002</v>
      </c>
      <c r="D5" s="47" t="s">
        <v>320</v>
      </c>
      <c r="E5" s="32" t="s">
        <v>340</v>
      </c>
    </row>
    <row r="6" spans="1:5" ht="27" customHeight="1">
      <c r="A6" s="130" t="s">
        <v>133</v>
      </c>
      <c r="B6" s="130"/>
      <c r="C6" s="130"/>
      <c r="D6" s="130" t="s">
        <v>134</v>
      </c>
      <c r="E6" s="130"/>
    </row>
    <row r="7" spans="1:5" ht="30" customHeight="1">
      <c r="A7" s="26" t="s">
        <v>54</v>
      </c>
      <c r="B7" s="42" t="s">
        <v>158</v>
      </c>
      <c r="C7" s="42" t="s">
        <v>170</v>
      </c>
      <c r="D7" s="42" t="s">
        <v>299</v>
      </c>
      <c r="E7" s="42" t="s">
        <v>173</v>
      </c>
    </row>
    <row r="8" spans="1:5" ht="29.25" customHeight="1">
      <c r="A8" s="40" t="s">
        <v>131</v>
      </c>
      <c r="B8" s="62">
        <v>32297.12</v>
      </c>
      <c r="C8" s="62">
        <v>31631.2</v>
      </c>
      <c r="D8" s="133" t="s">
        <v>300</v>
      </c>
      <c r="E8" s="134"/>
    </row>
    <row r="9" spans="1:5" ht="126.75" customHeight="1">
      <c r="A9" s="138"/>
      <c r="B9" s="131"/>
      <c r="C9" s="131"/>
      <c r="D9" s="81" t="s">
        <v>130</v>
      </c>
      <c r="E9" s="62">
        <v>23236.07</v>
      </c>
    </row>
    <row r="10" spans="1:8" ht="26.25" customHeight="1">
      <c r="A10" s="138"/>
      <c r="B10" s="131"/>
      <c r="C10" s="131"/>
      <c r="D10" s="12" t="s">
        <v>302</v>
      </c>
      <c r="E10" s="49">
        <f>SUM(E9:E9)</f>
        <v>23236.07</v>
      </c>
      <c r="H10" s="59"/>
    </row>
    <row r="11" spans="1:5" ht="24" customHeight="1">
      <c r="A11" s="138"/>
      <c r="B11" s="131"/>
      <c r="C11" s="131"/>
      <c r="D11" s="133" t="s">
        <v>301</v>
      </c>
      <c r="E11" s="134"/>
    </row>
    <row r="12" spans="1:5" ht="23.25" customHeight="1">
      <c r="A12" s="138"/>
      <c r="B12" s="131"/>
      <c r="C12" s="131"/>
      <c r="D12" s="85" t="s">
        <v>410</v>
      </c>
      <c r="E12" s="86">
        <v>2886</v>
      </c>
    </row>
    <row r="13" spans="1:5" ht="23.25" customHeight="1">
      <c r="A13" s="138"/>
      <c r="B13" s="131"/>
      <c r="C13" s="131"/>
      <c r="D13" s="70" t="s">
        <v>303</v>
      </c>
      <c r="E13" s="49">
        <f>SUM(E12)</f>
        <v>2886</v>
      </c>
    </row>
    <row r="14" spans="1:5" ht="23.25" customHeight="1">
      <c r="A14" s="138"/>
      <c r="B14" s="131"/>
      <c r="C14" s="131"/>
      <c r="D14" s="133" t="s">
        <v>304</v>
      </c>
      <c r="E14" s="134"/>
    </row>
    <row r="15" spans="1:5" ht="23.25" customHeight="1">
      <c r="A15" s="138"/>
      <c r="B15" s="131"/>
      <c r="C15" s="131"/>
      <c r="D15" s="87" t="s">
        <v>449</v>
      </c>
      <c r="E15" s="62">
        <v>16313</v>
      </c>
    </row>
    <row r="16" spans="1:5" ht="20.25" customHeight="1">
      <c r="A16" s="138"/>
      <c r="B16" s="131"/>
      <c r="C16" s="131"/>
      <c r="D16" s="56"/>
      <c r="E16" s="62"/>
    </row>
    <row r="17" spans="1:5" ht="25.5" customHeight="1">
      <c r="A17" s="139"/>
      <c r="B17" s="131"/>
      <c r="C17" s="131"/>
      <c r="D17" s="12" t="s">
        <v>305</v>
      </c>
      <c r="E17" s="49">
        <f>SUM(E15:E16)</f>
        <v>16313</v>
      </c>
    </row>
    <row r="18" spans="1:6" ht="24" customHeight="1">
      <c r="A18" s="28" t="s">
        <v>2</v>
      </c>
      <c r="B18" s="41">
        <f>SUM(B8)</f>
        <v>32297.12</v>
      </c>
      <c r="C18" s="41">
        <f>SUM(C8)</f>
        <v>31631.2</v>
      </c>
      <c r="D18" s="26" t="s">
        <v>138</v>
      </c>
      <c r="E18" s="33">
        <f>SUM(E10+E13+E17)</f>
        <v>42435.07</v>
      </c>
      <c r="F18" s="35"/>
    </row>
    <row r="19" spans="1:6" ht="22.5" customHeight="1">
      <c r="A19" s="137" t="s">
        <v>306</v>
      </c>
      <c r="B19" s="137"/>
      <c r="C19" s="137"/>
      <c r="D19" s="137"/>
      <c r="E19" s="50">
        <f>SUM(C5+C8-E18)</f>
        <v>212.6909999999989</v>
      </c>
      <c r="F19" s="35"/>
    </row>
  </sheetData>
  <sheetProtection selectLockedCells="1" selectUnlockedCells="1"/>
  <mergeCells count="13">
    <mergeCell ref="A2:E2"/>
    <mergeCell ref="A3:E3"/>
    <mergeCell ref="A4:E4"/>
    <mergeCell ref="A5:B5"/>
    <mergeCell ref="A6:C6"/>
    <mergeCell ref="D6:E6"/>
    <mergeCell ref="D11:E11"/>
    <mergeCell ref="D14:E14"/>
    <mergeCell ref="A19:D19"/>
    <mergeCell ref="D8:E8"/>
    <mergeCell ref="A9:A17"/>
    <mergeCell ref="B9:B17"/>
    <mergeCell ref="C9:C17"/>
  </mergeCells>
  <printOptions/>
  <pageMargins left="0.7875" right="0.7875" top="1.0527777777777778" bottom="1.0527777777777778" header="0.7875" footer="0.7875"/>
  <pageSetup horizontalDpi="300" verticalDpi="300" orientation="portrait" paperSize="9" scale="97" r:id="rId3"/>
  <headerFooter alignWithMargins="0">
    <oddHeader>&amp;C&amp;"Times New Roman,Обычный"&amp;12&amp;A</oddHeader>
    <oddFooter>&amp;C&amp;"Times New Roman,Обычный"&amp;12Страница &amp;P</oddFooter>
  </headerFooter>
  <legacyDrawing r:id="rId2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H19"/>
  <sheetViews>
    <sheetView zoomScalePageLayoutView="0" workbookViewId="0" topLeftCell="A1">
      <selection activeCell="D9" sqref="D9"/>
    </sheetView>
  </sheetViews>
  <sheetFormatPr defaultColWidth="11.57421875" defaultRowHeight="12.75" customHeight="1"/>
  <cols>
    <col min="1" max="1" width="21.7109375" style="20" customWidth="1"/>
    <col min="2" max="2" width="11.00390625" style="21" customWidth="1"/>
    <col min="3" max="3" width="10.57421875" style="21" customWidth="1"/>
    <col min="4" max="4" width="28.140625" style="20" customWidth="1"/>
    <col min="5" max="5" width="11.8515625" style="21" customWidth="1"/>
    <col min="6" max="16384" width="11.57421875" style="20" customWidth="1"/>
  </cols>
  <sheetData>
    <row r="1" spans="1:5" ht="12.75" customHeight="1">
      <c r="A1" s="8" t="s">
        <v>70</v>
      </c>
      <c r="B1" s="31"/>
      <c r="C1" s="31"/>
      <c r="D1" s="10"/>
      <c r="E1" s="31"/>
    </row>
    <row r="2" spans="1:5" ht="24.75" customHeight="1">
      <c r="A2" s="166" t="s">
        <v>281</v>
      </c>
      <c r="B2" s="166"/>
      <c r="C2" s="166"/>
      <c r="D2" s="166"/>
      <c r="E2" s="166"/>
    </row>
    <row r="3" spans="1:5" ht="16.5" customHeight="1">
      <c r="A3" s="158" t="s">
        <v>227</v>
      </c>
      <c r="B3" s="158"/>
      <c r="C3" s="158"/>
      <c r="D3" s="158"/>
      <c r="E3" s="158"/>
    </row>
    <row r="4" spans="1:5" ht="27" customHeight="1">
      <c r="A4" s="130" t="s">
        <v>229</v>
      </c>
      <c r="B4" s="130"/>
      <c r="C4" s="130"/>
      <c r="D4" s="130"/>
      <c r="E4" s="130"/>
    </row>
    <row r="5" spans="1:5" ht="40.5" customHeight="1">
      <c r="A5" s="129" t="s">
        <v>283</v>
      </c>
      <c r="B5" s="129"/>
      <c r="C5" s="63">
        <v>-20872.050000000007</v>
      </c>
      <c r="D5" s="47" t="s">
        <v>320</v>
      </c>
      <c r="E5" s="32" t="s">
        <v>228</v>
      </c>
    </row>
    <row r="6" spans="1:5" ht="27" customHeight="1">
      <c r="A6" s="130" t="s">
        <v>133</v>
      </c>
      <c r="B6" s="130"/>
      <c r="C6" s="130"/>
      <c r="D6" s="130" t="s">
        <v>134</v>
      </c>
      <c r="E6" s="130"/>
    </row>
    <row r="7" spans="1:5" ht="30" customHeight="1">
      <c r="A7" s="89" t="s">
        <v>54</v>
      </c>
      <c r="B7" s="90" t="s">
        <v>158</v>
      </c>
      <c r="C7" s="90" t="s">
        <v>170</v>
      </c>
      <c r="D7" s="90" t="s">
        <v>299</v>
      </c>
      <c r="E7" s="90" t="s">
        <v>173</v>
      </c>
    </row>
    <row r="8" spans="1:5" ht="29.25" customHeight="1">
      <c r="A8" s="32" t="s">
        <v>131</v>
      </c>
      <c r="B8" s="91">
        <v>37750.92</v>
      </c>
      <c r="C8" s="91">
        <v>37750.92</v>
      </c>
      <c r="D8" s="163" t="s">
        <v>300</v>
      </c>
      <c r="E8" s="164"/>
    </row>
    <row r="9" spans="1:5" ht="96" customHeight="1">
      <c r="A9" s="160"/>
      <c r="B9" s="162"/>
      <c r="C9" s="162"/>
      <c r="D9" s="92" t="s">
        <v>130</v>
      </c>
      <c r="E9" s="91">
        <v>24973.76</v>
      </c>
    </row>
    <row r="10" spans="1:8" ht="22.5" customHeight="1">
      <c r="A10" s="160"/>
      <c r="B10" s="162"/>
      <c r="C10" s="162"/>
      <c r="D10" s="88" t="s">
        <v>302</v>
      </c>
      <c r="E10" s="49">
        <f>SUM(E9:E9)</f>
        <v>24973.76</v>
      </c>
      <c r="H10" s="83"/>
    </row>
    <row r="11" spans="1:8" ht="22.5" customHeight="1">
      <c r="A11" s="160"/>
      <c r="B11" s="162"/>
      <c r="C11" s="162"/>
      <c r="D11" s="133" t="s">
        <v>301</v>
      </c>
      <c r="E11" s="134"/>
      <c r="H11" s="83"/>
    </row>
    <row r="12" spans="1:8" ht="22.5" customHeight="1">
      <c r="A12" s="160"/>
      <c r="B12" s="162"/>
      <c r="C12" s="162"/>
      <c r="D12" s="12"/>
      <c r="E12" s="22"/>
      <c r="H12" s="83"/>
    </row>
    <row r="13" spans="1:8" ht="22.5" customHeight="1">
      <c r="A13" s="160"/>
      <c r="B13" s="162"/>
      <c r="C13" s="162"/>
      <c r="D13" s="70" t="s">
        <v>303</v>
      </c>
      <c r="E13" s="45">
        <f>SUM(E12)</f>
        <v>0</v>
      </c>
      <c r="H13" s="83"/>
    </row>
    <row r="14" spans="1:5" ht="23.25" customHeight="1">
      <c r="A14" s="160"/>
      <c r="B14" s="162"/>
      <c r="C14" s="162"/>
      <c r="D14" s="163" t="s">
        <v>304</v>
      </c>
      <c r="E14" s="164"/>
    </row>
    <row r="15" spans="1:5" ht="18.75" customHeight="1">
      <c r="A15" s="160"/>
      <c r="B15" s="162"/>
      <c r="C15" s="162"/>
      <c r="D15" s="93"/>
      <c r="E15" s="91"/>
    </row>
    <row r="16" spans="1:5" ht="19.5" customHeight="1">
      <c r="A16" s="160"/>
      <c r="B16" s="162"/>
      <c r="C16" s="162"/>
      <c r="D16" s="93"/>
      <c r="E16" s="91"/>
    </row>
    <row r="17" spans="1:5" ht="22.5" customHeight="1">
      <c r="A17" s="161"/>
      <c r="B17" s="162"/>
      <c r="C17" s="162"/>
      <c r="D17" s="88" t="s">
        <v>305</v>
      </c>
      <c r="E17" s="49">
        <f>SUM(E16:E16)</f>
        <v>0</v>
      </c>
    </row>
    <row r="18" spans="1:5" ht="24" customHeight="1">
      <c r="A18" s="94" t="s">
        <v>2</v>
      </c>
      <c r="B18" s="27">
        <f>SUM(B8)</f>
        <v>37750.92</v>
      </c>
      <c r="C18" s="27">
        <f>SUM(C8)</f>
        <v>37750.92</v>
      </c>
      <c r="D18" s="89" t="s">
        <v>138</v>
      </c>
      <c r="E18" s="33">
        <f>E10+E13+E17</f>
        <v>24973.76</v>
      </c>
    </row>
    <row r="19" spans="1:5" ht="22.5" customHeight="1">
      <c r="A19" s="165" t="s">
        <v>306</v>
      </c>
      <c r="B19" s="165"/>
      <c r="C19" s="165"/>
      <c r="D19" s="165"/>
      <c r="E19" s="49">
        <f>SUM(C5+C8-E18)</f>
        <v>-8094.890000000007</v>
      </c>
    </row>
  </sheetData>
  <sheetProtection selectLockedCells="1" selectUnlockedCells="1"/>
  <mergeCells count="13">
    <mergeCell ref="D8:E8"/>
    <mergeCell ref="A2:E2"/>
    <mergeCell ref="A3:E3"/>
    <mergeCell ref="A4:E4"/>
    <mergeCell ref="A5:B5"/>
    <mergeCell ref="A6:C6"/>
    <mergeCell ref="D6:E6"/>
    <mergeCell ref="A9:A17"/>
    <mergeCell ref="B9:B17"/>
    <mergeCell ref="C9:C17"/>
    <mergeCell ref="D14:E14"/>
    <mergeCell ref="A19:D19"/>
    <mergeCell ref="D11:E11"/>
  </mergeCells>
  <printOptions/>
  <pageMargins left="0.7875" right="0.7875" top="1.0527777777777778" bottom="1.0527777777777778" header="0.7875" footer="0.7875"/>
  <pageSetup horizontalDpi="300" verticalDpi="300" orientation="portrait" paperSize="9" scale="97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H27"/>
  <sheetViews>
    <sheetView zoomScalePageLayoutView="0" workbookViewId="0" topLeftCell="A4">
      <selection activeCell="I24" sqref="I24"/>
    </sheetView>
  </sheetViews>
  <sheetFormatPr defaultColWidth="11.57421875" defaultRowHeight="12.75" customHeight="1"/>
  <cols>
    <col min="1" max="1" width="21.421875" style="0" customWidth="1"/>
    <col min="2" max="2" width="11.57421875" style="0" customWidth="1"/>
    <col min="3" max="3" width="10.7109375" style="0" customWidth="1"/>
    <col min="4" max="4" width="30.00390625" style="0" customWidth="1"/>
    <col min="5" max="5" width="10.421875" style="0" customWidth="1"/>
  </cols>
  <sheetData>
    <row r="1" spans="1:5" ht="17.25" customHeight="1">
      <c r="A1" s="124" t="s">
        <v>11</v>
      </c>
      <c r="B1" s="125"/>
      <c r="C1" s="125"/>
      <c r="D1" s="125"/>
      <c r="E1" s="126"/>
    </row>
    <row r="2" spans="1:5" ht="24.75" customHeight="1">
      <c r="A2" s="132" t="s">
        <v>281</v>
      </c>
      <c r="B2" s="132"/>
      <c r="C2" s="132"/>
      <c r="D2" s="132"/>
      <c r="E2" s="132"/>
    </row>
    <row r="3" spans="1:5" ht="27" customHeight="1">
      <c r="A3" s="127" t="s">
        <v>141</v>
      </c>
      <c r="B3" s="127"/>
      <c r="C3" s="127"/>
      <c r="D3" s="127"/>
      <c r="E3" s="127"/>
    </row>
    <row r="4" spans="1:5" ht="41.25" customHeight="1">
      <c r="A4" s="128" t="s">
        <v>291</v>
      </c>
      <c r="B4" s="128"/>
      <c r="C4" s="128"/>
      <c r="D4" s="128"/>
      <c r="E4" s="128"/>
    </row>
    <row r="5" spans="1:5" ht="37.5" customHeight="1">
      <c r="A5" s="129" t="s">
        <v>283</v>
      </c>
      <c r="B5" s="129"/>
      <c r="C5" s="25">
        <v>186132.18999999983</v>
      </c>
      <c r="D5" s="47" t="s">
        <v>286</v>
      </c>
      <c r="E5" s="43" t="s">
        <v>292</v>
      </c>
    </row>
    <row r="6" spans="1:5" ht="27.75" customHeight="1">
      <c r="A6" s="130" t="s">
        <v>133</v>
      </c>
      <c r="B6" s="130"/>
      <c r="C6" s="130"/>
      <c r="D6" s="130" t="s">
        <v>134</v>
      </c>
      <c r="E6" s="130"/>
    </row>
    <row r="7" spans="1:5" ht="25.5" customHeight="1">
      <c r="A7" s="26" t="s">
        <v>54</v>
      </c>
      <c r="B7" s="42" t="s">
        <v>158</v>
      </c>
      <c r="C7" s="42" t="s">
        <v>159</v>
      </c>
      <c r="D7" s="42" t="s">
        <v>299</v>
      </c>
      <c r="E7" s="34" t="s">
        <v>135</v>
      </c>
    </row>
    <row r="8" spans="1:5" ht="29.25" customHeight="1">
      <c r="A8" s="40" t="s">
        <v>131</v>
      </c>
      <c r="B8" s="62">
        <v>528170.1</v>
      </c>
      <c r="C8" s="62">
        <v>496078.08</v>
      </c>
      <c r="D8" s="133" t="s">
        <v>300</v>
      </c>
      <c r="E8" s="134"/>
    </row>
    <row r="9" spans="1:5" ht="110.25" customHeight="1">
      <c r="A9" s="138"/>
      <c r="B9" s="131"/>
      <c r="C9" s="131"/>
      <c r="D9" s="81" t="s">
        <v>130</v>
      </c>
      <c r="E9" s="62">
        <v>414924.27</v>
      </c>
    </row>
    <row r="10" spans="1:8" ht="26.25" customHeight="1">
      <c r="A10" s="138"/>
      <c r="B10" s="131"/>
      <c r="C10" s="131"/>
      <c r="D10" s="12" t="s">
        <v>302</v>
      </c>
      <c r="E10" s="45">
        <f>SUM(E9:E9)</f>
        <v>414924.27</v>
      </c>
      <c r="H10" s="59"/>
    </row>
    <row r="11" spans="1:5" ht="24" customHeight="1">
      <c r="A11" s="138"/>
      <c r="B11" s="131"/>
      <c r="C11" s="131"/>
      <c r="D11" s="133" t="s">
        <v>301</v>
      </c>
      <c r="E11" s="134"/>
    </row>
    <row r="12" spans="1:5" ht="23.25" customHeight="1">
      <c r="A12" s="138"/>
      <c r="B12" s="131"/>
      <c r="C12" s="131"/>
      <c r="D12" s="73"/>
      <c r="E12" s="22"/>
    </row>
    <row r="13" spans="1:5" ht="23.25" customHeight="1">
      <c r="A13" s="138"/>
      <c r="B13" s="131"/>
      <c r="C13" s="131"/>
      <c r="D13" s="70" t="s">
        <v>303</v>
      </c>
      <c r="E13" s="45">
        <f>SUM(E12)</f>
        <v>0</v>
      </c>
    </row>
    <row r="14" spans="1:8" ht="23.25" customHeight="1">
      <c r="A14" s="138"/>
      <c r="B14" s="131"/>
      <c r="C14" s="131"/>
      <c r="D14" s="133" t="s">
        <v>304</v>
      </c>
      <c r="E14" s="134"/>
      <c r="H14" t="s">
        <v>391</v>
      </c>
    </row>
    <row r="15" spans="1:5" ht="21.75" customHeight="1">
      <c r="A15" s="138"/>
      <c r="B15" s="131"/>
      <c r="C15" s="131"/>
      <c r="D15" s="72" t="s">
        <v>374</v>
      </c>
      <c r="E15" s="62">
        <v>14000</v>
      </c>
    </row>
    <row r="16" spans="1:5" ht="20.25" customHeight="1">
      <c r="A16" s="138"/>
      <c r="B16" s="131"/>
      <c r="C16" s="131"/>
      <c r="D16" s="56"/>
      <c r="E16" s="62"/>
    </row>
    <row r="17" spans="1:5" ht="25.5" customHeight="1">
      <c r="A17" s="139"/>
      <c r="B17" s="131"/>
      <c r="C17" s="131"/>
      <c r="D17" s="12" t="s">
        <v>305</v>
      </c>
      <c r="E17" s="45">
        <f>SUM(E15:E16)</f>
        <v>14000</v>
      </c>
    </row>
    <row r="18" spans="1:6" ht="24" customHeight="1">
      <c r="A18" s="54" t="s">
        <v>2</v>
      </c>
      <c r="B18" s="41">
        <f>SUM(B8)</f>
        <v>528170.1</v>
      </c>
      <c r="C18" s="41">
        <f>SUM(C8)</f>
        <v>496078.08</v>
      </c>
      <c r="D18" s="26" t="s">
        <v>138</v>
      </c>
      <c r="E18" s="27">
        <f>SUM(E10+E13+E17)</f>
        <v>428924.27</v>
      </c>
      <c r="F18" s="35"/>
    </row>
    <row r="19" spans="1:6" ht="22.5" customHeight="1">
      <c r="A19" s="137" t="s">
        <v>306</v>
      </c>
      <c r="B19" s="137"/>
      <c r="C19" s="137"/>
      <c r="D19" s="137"/>
      <c r="E19" s="46">
        <f>SUM(C5+C8-E18)</f>
        <v>253285.99999999977</v>
      </c>
      <c r="F19" s="35"/>
    </row>
    <row r="27" spans="1:2" ht="12.75" customHeight="1">
      <c r="A27" s="135"/>
      <c r="B27" s="135"/>
    </row>
  </sheetData>
  <sheetProtection selectLockedCells="1" selectUnlockedCells="1"/>
  <mergeCells count="15">
    <mergeCell ref="D6:E6"/>
    <mergeCell ref="D8:E8"/>
    <mergeCell ref="A19:D19"/>
    <mergeCell ref="D11:E11"/>
    <mergeCell ref="D14:E14"/>
    <mergeCell ref="A27:B27"/>
    <mergeCell ref="A1:E1"/>
    <mergeCell ref="A3:E3"/>
    <mergeCell ref="A4:E4"/>
    <mergeCell ref="A5:B5"/>
    <mergeCell ref="A6:C6"/>
    <mergeCell ref="B9:B17"/>
    <mergeCell ref="C9:C17"/>
    <mergeCell ref="A2:E2"/>
    <mergeCell ref="A9:A17"/>
  </mergeCells>
  <printOptions/>
  <pageMargins left="0.7875" right="0.7875" top="1.0527777777777778" bottom="1.0527777777777778" header="0.7875" footer="0.7875"/>
  <pageSetup horizontalDpi="300" verticalDpi="300" orientation="portrait" paperSize="9" scale="98" r:id="rId3"/>
  <headerFooter alignWithMargins="0">
    <oddHeader>&amp;C&amp;"Times New Roman,Обычный"&amp;12&amp;A</oddHeader>
    <oddFooter>&amp;C&amp;"Times New Roman,Обычный"&amp;12Страница &amp;P</oddFooter>
  </headerFooter>
  <legacyDrawing r:id="rId2"/>
</worksheet>
</file>

<file path=xl/worksheets/sheet60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4">
      <selection activeCell="A17" sqref="A17"/>
    </sheetView>
  </sheetViews>
  <sheetFormatPr defaultColWidth="11.57421875" defaultRowHeight="12.75" customHeight="1"/>
  <cols>
    <col min="1" max="1" width="24.8515625" style="7" customWidth="1"/>
    <col min="2" max="2" width="11.00390625" style="7" customWidth="1"/>
    <col min="3" max="3" width="10.421875" style="7" customWidth="1"/>
    <col min="4" max="4" width="31.421875" style="7" customWidth="1"/>
    <col min="5" max="5" width="12.28125" style="15" customWidth="1"/>
    <col min="6" max="16384" width="11.57421875" style="7" customWidth="1"/>
  </cols>
  <sheetData>
    <row r="1" spans="1:5" ht="12.75" customHeight="1">
      <c r="A1" s="6" t="s">
        <v>71</v>
      </c>
      <c r="B1" s="2"/>
      <c r="C1" s="2"/>
      <c r="D1" s="2"/>
      <c r="E1" s="14"/>
    </row>
    <row r="2" spans="1:5" ht="24.75" customHeight="1">
      <c r="A2" s="132" t="s">
        <v>281</v>
      </c>
      <c r="B2" s="132"/>
      <c r="C2" s="132"/>
      <c r="D2" s="132"/>
      <c r="E2" s="132"/>
    </row>
    <row r="3" spans="1:5" ht="16.5" customHeight="1">
      <c r="A3" s="127" t="s">
        <v>72</v>
      </c>
      <c r="B3" s="127"/>
      <c r="C3" s="127"/>
      <c r="D3" s="127"/>
      <c r="E3" s="127"/>
    </row>
    <row r="4" spans="1:5" ht="37.5" customHeight="1">
      <c r="A4" s="128" t="s">
        <v>187</v>
      </c>
      <c r="B4" s="128"/>
      <c r="C4" s="128"/>
      <c r="D4" s="128"/>
      <c r="E4" s="128"/>
    </row>
    <row r="5" spans="1:5" ht="40.5" customHeight="1">
      <c r="A5" s="129" t="s">
        <v>283</v>
      </c>
      <c r="B5" s="129"/>
      <c r="C5" s="50">
        <v>-14362.589999999967</v>
      </c>
      <c r="D5" s="47" t="s">
        <v>320</v>
      </c>
      <c r="E5" s="34" t="s">
        <v>341</v>
      </c>
    </row>
    <row r="6" spans="1:5" ht="27" customHeight="1">
      <c r="A6" s="130" t="s">
        <v>133</v>
      </c>
      <c r="B6" s="130"/>
      <c r="C6" s="130"/>
      <c r="D6" s="130" t="s">
        <v>134</v>
      </c>
      <c r="E6" s="130"/>
    </row>
    <row r="7" spans="1:5" ht="30" customHeight="1">
      <c r="A7" s="26" t="s">
        <v>54</v>
      </c>
      <c r="B7" s="42" t="s">
        <v>158</v>
      </c>
      <c r="C7" s="42" t="s">
        <v>170</v>
      </c>
      <c r="D7" s="42" t="s">
        <v>299</v>
      </c>
      <c r="E7" s="42" t="s">
        <v>173</v>
      </c>
    </row>
    <row r="8" spans="1:5" ht="29.25" customHeight="1">
      <c r="A8" s="40" t="s">
        <v>131</v>
      </c>
      <c r="B8" s="62">
        <v>93766.72</v>
      </c>
      <c r="C8" s="62">
        <v>108356.67</v>
      </c>
      <c r="D8" s="133" t="s">
        <v>300</v>
      </c>
      <c r="E8" s="134"/>
    </row>
    <row r="9" spans="1:5" ht="105" customHeight="1">
      <c r="A9" s="138"/>
      <c r="B9" s="131"/>
      <c r="C9" s="131"/>
      <c r="D9" s="92" t="s">
        <v>130</v>
      </c>
      <c r="E9" s="62">
        <v>120916.72</v>
      </c>
    </row>
    <row r="10" spans="1:8" ht="26.25" customHeight="1">
      <c r="A10" s="138"/>
      <c r="B10" s="131"/>
      <c r="C10" s="131"/>
      <c r="D10" s="12" t="s">
        <v>302</v>
      </c>
      <c r="E10" s="49">
        <f>SUM(E9:E9)</f>
        <v>120916.72</v>
      </c>
      <c r="H10" s="59"/>
    </row>
    <row r="11" spans="1:5" ht="24" customHeight="1">
      <c r="A11" s="138"/>
      <c r="B11" s="131"/>
      <c r="C11" s="131"/>
      <c r="D11" s="133" t="s">
        <v>301</v>
      </c>
      <c r="E11" s="134"/>
    </row>
    <row r="12" spans="1:5" ht="23.25" customHeight="1">
      <c r="A12" s="138"/>
      <c r="B12" s="131"/>
      <c r="C12" s="131"/>
      <c r="D12" s="190" t="s">
        <v>371</v>
      </c>
      <c r="E12" s="191">
        <v>2581.45</v>
      </c>
    </row>
    <row r="13" spans="1:5" ht="23.25" customHeight="1">
      <c r="A13" s="138"/>
      <c r="B13" s="131"/>
      <c r="C13" s="131"/>
      <c r="D13" s="70" t="s">
        <v>303</v>
      </c>
      <c r="E13" s="49">
        <f>SUM(E12)</f>
        <v>2581.45</v>
      </c>
    </row>
    <row r="14" spans="1:5" ht="23.25" customHeight="1">
      <c r="A14" s="138"/>
      <c r="B14" s="131"/>
      <c r="C14" s="131"/>
      <c r="D14" s="133" t="s">
        <v>304</v>
      </c>
      <c r="E14" s="134"/>
    </row>
    <row r="15" spans="1:5" ht="33.75" customHeight="1">
      <c r="A15" s="138"/>
      <c r="B15" s="131"/>
      <c r="C15" s="131"/>
      <c r="D15" s="72" t="s">
        <v>490</v>
      </c>
      <c r="E15" s="62">
        <f>-3569+1476</f>
        <v>-2093</v>
      </c>
    </row>
    <row r="16" spans="1:5" ht="25.5" customHeight="1">
      <c r="A16" s="139"/>
      <c r="B16" s="131"/>
      <c r="C16" s="131"/>
      <c r="D16" s="12" t="s">
        <v>305</v>
      </c>
      <c r="E16" s="49">
        <f>SUM(E15:E15)</f>
        <v>-2093</v>
      </c>
    </row>
    <row r="17" spans="1:5" ht="24" customHeight="1">
      <c r="A17" s="54" t="s">
        <v>2</v>
      </c>
      <c r="B17" s="41">
        <f>SUM(B8)</f>
        <v>93766.72</v>
      </c>
      <c r="C17" s="41">
        <f>SUM(C8)</f>
        <v>108356.67</v>
      </c>
      <c r="D17" s="26" t="s">
        <v>138</v>
      </c>
      <c r="E17" s="33">
        <f>SUM(E10+E13+E16)</f>
        <v>121405.17</v>
      </c>
    </row>
    <row r="18" spans="1:5" ht="22.5" customHeight="1">
      <c r="A18" s="137" t="s">
        <v>306</v>
      </c>
      <c r="B18" s="137"/>
      <c r="C18" s="137"/>
      <c r="D18" s="137"/>
      <c r="E18" s="50">
        <f>SUM(C5+C8-E17)</f>
        <v>-27411.089999999967</v>
      </c>
    </row>
  </sheetData>
  <sheetProtection selectLockedCells="1" selectUnlockedCells="1"/>
  <mergeCells count="13">
    <mergeCell ref="D11:E11"/>
    <mergeCell ref="D14:E14"/>
    <mergeCell ref="D8:E8"/>
    <mergeCell ref="A2:E2"/>
    <mergeCell ref="A3:E3"/>
    <mergeCell ref="A4:E4"/>
    <mergeCell ref="A18:D18"/>
    <mergeCell ref="A5:B5"/>
    <mergeCell ref="A6:C6"/>
    <mergeCell ref="D6:E6"/>
    <mergeCell ref="A9:A16"/>
    <mergeCell ref="B9:B16"/>
    <mergeCell ref="C9:C16"/>
  </mergeCells>
  <printOptions/>
  <pageMargins left="0.7875" right="0.7875" top="1.0527777777777778" bottom="1.0527777777777778" header="0.7875" footer="0.7875"/>
  <pageSetup horizontalDpi="300" verticalDpi="300" orientation="portrait" paperSize="9" scale="92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H24"/>
  <sheetViews>
    <sheetView zoomScalePageLayoutView="0" workbookViewId="0" topLeftCell="A4">
      <selection activeCell="E15" sqref="E15:E16"/>
    </sheetView>
  </sheetViews>
  <sheetFormatPr defaultColWidth="11.57421875" defaultRowHeight="12.75" customHeight="1"/>
  <cols>
    <col min="1" max="1" width="22.57421875" style="20" customWidth="1"/>
    <col min="2" max="2" width="11.28125" style="20" customWidth="1"/>
    <col min="3" max="3" width="10.57421875" style="20" customWidth="1"/>
    <col min="4" max="4" width="32.28125" style="20" customWidth="1"/>
    <col min="5" max="5" width="11.7109375" style="21" customWidth="1"/>
    <col min="6" max="16384" width="11.57421875" style="20" customWidth="1"/>
  </cols>
  <sheetData>
    <row r="1" spans="1:5" ht="12.75" customHeight="1">
      <c r="A1" s="8" t="s">
        <v>73</v>
      </c>
      <c r="B1" s="8"/>
      <c r="C1" s="8"/>
      <c r="D1" s="8"/>
      <c r="E1" s="96"/>
    </row>
    <row r="2" spans="1:5" ht="24.75" customHeight="1">
      <c r="A2" s="166" t="s">
        <v>281</v>
      </c>
      <c r="B2" s="166"/>
      <c r="C2" s="166"/>
      <c r="D2" s="166"/>
      <c r="E2" s="166"/>
    </row>
    <row r="3" spans="1:5" ht="16.5" customHeight="1">
      <c r="A3" s="158" t="s">
        <v>74</v>
      </c>
      <c r="B3" s="158"/>
      <c r="C3" s="158"/>
      <c r="D3" s="158"/>
      <c r="E3" s="158"/>
    </row>
    <row r="4" spans="1:5" ht="37.5" customHeight="1">
      <c r="A4" s="130" t="s">
        <v>230</v>
      </c>
      <c r="B4" s="130"/>
      <c r="C4" s="130"/>
      <c r="D4" s="130"/>
      <c r="E4" s="130"/>
    </row>
    <row r="5" spans="1:5" ht="40.5" customHeight="1">
      <c r="A5" s="129" t="s">
        <v>283</v>
      </c>
      <c r="B5" s="129"/>
      <c r="C5" s="49">
        <v>114176.17999999998</v>
      </c>
      <c r="D5" s="47" t="s">
        <v>320</v>
      </c>
      <c r="E5" s="32" t="s">
        <v>342</v>
      </c>
    </row>
    <row r="6" spans="1:5" ht="27" customHeight="1">
      <c r="A6" s="130" t="s">
        <v>133</v>
      </c>
      <c r="B6" s="130"/>
      <c r="C6" s="130"/>
      <c r="D6" s="130" t="s">
        <v>134</v>
      </c>
      <c r="E6" s="130"/>
    </row>
    <row r="7" spans="1:5" ht="30" customHeight="1">
      <c r="A7" s="89" t="s">
        <v>54</v>
      </c>
      <c r="B7" s="90" t="s">
        <v>158</v>
      </c>
      <c r="C7" s="90" t="s">
        <v>170</v>
      </c>
      <c r="D7" s="90" t="s">
        <v>299</v>
      </c>
      <c r="E7" s="90" t="s">
        <v>173</v>
      </c>
    </row>
    <row r="8" spans="1:5" ht="29.25" customHeight="1">
      <c r="A8" s="32" t="s">
        <v>131</v>
      </c>
      <c r="B8" s="91">
        <v>133017.76</v>
      </c>
      <c r="C8" s="91">
        <v>128749.77</v>
      </c>
      <c r="D8" s="163" t="s">
        <v>300</v>
      </c>
      <c r="E8" s="164"/>
    </row>
    <row r="9" spans="1:5" ht="98.25" customHeight="1">
      <c r="A9" s="160"/>
      <c r="B9" s="162"/>
      <c r="C9" s="162"/>
      <c r="D9" s="92" t="s">
        <v>130</v>
      </c>
      <c r="E9" s="91">
        <v>93587.2</v>
      </c>
    </row>
    <row r="10" spans="1:8" ht="26.25" customHeight="1">
      <c r="A10" s="160"/>
      <c r="B10" s="162"/>
      <c r="C10" s="162"/>
      <c r="D10" s="88" t="s">
        <v>302</v>
      </c>
      <c r="E10" s="49">
        <f>SUM(E9:E9)</f>
        <v>93587.2</v>
      </c>
      <c r="H10" s="83"/>
    </row>
    <row r="11" spans="1:5" ht="24" customHeight="1">
      <c r="A11" s="160"/>
      <c r="B11" s="162"/>
      <c r="C11" s="162"/>
      <c r="D11" s="163" t="s">
        <v>301</v>
      </c>
      <c r="E11" s="164"/>
    </row>
    <row r="12" spans="1:5" ht="21" customHeight="1">
      <c r="A12" s="160"/>
      <c r="B12" s="162"/>
      <c r="C12" s="162"/>
      <c r="D12" s="88"/>
      <c r="E12" s="49"/>
    </row>
    <row r="13" spans="1:5" ht="23.25" customHeight="1">
      <c r="A13" s="160"/>
      <c r="B13" s="162"/>
      <c r="C13" s="162"/>
      <c r="D13" s="97" t="s">
        <v>303</v>
      </c>
      <c r="E13" s="49">
        <f>SUM(E12)</f>
        <v>0</v>
      </c>
    </row>
    <row r="14" spans="1:5" ht="23.25" customHeight="1">
      <c r="A14" s="160"/>
      <c r="B14" s="162"/>
      <c r="C14" s="162"/>
      <c r="D14" s="163" t="s">
        <v>304</v>
      </c>
      <c r="E14" s="164"/>
    </row>
    <row r="15" spans="1:5" ht="21" customHeight="1">
      <c r="A15" s="160"/>
      <c r="B15" s="162"/>
      <c r="C15" s="162"/>
      <c r="D15" s="98" t="s">
        <v>450</v>
      </c>
      <c r="E15" s="99">
        <v>37806</v>
      </c>
    </row>
    <row r="16" spans="1:5" ht="19.5" customHeight="1">
      <c r="A16" s="160"/>
      <c r="B16" s="162"/>
      <c r="C16" s="162"/>
      <c r="D16" s="100" t="s">
        <v>451</v>
      </c>
      <c r="E16" s="91">
        <v>48966</v>
      </c>
    </row>
    <row r="17" spans="1:5" ht="25.5" customHeight="1">
      <c r="A17" s="161"/>
      <c r="B17" s="162"/>
      <c r="C17" s="162"/>
      <c r="D17" s="88" t="s">
        <v>305</v>
      </c>
      <c r="E17" s="49">
        <f>SUM(E15:E16)</f>
        <v>86772</v>
      </c>
    </row>
    <row r="18" spans="1:6" ht="24" customHeight="1">
      <c r="A18" s="94" t="s">
        <v>2</v>
      </c>
      <c r="B18" s="27">
        <f>SUM(B8)</f>
        <v>133017.76</v>
      </c>
      <c r="C18" s="27">
        <f>SUM(C8)</f>
        <v>128749.77</v>
      </c>
      <c r="D18" s="89" t="s">
        <v>138</v>
      </c>
      <c r="E18" s="33">
        <f>SUM(E10+E13+E17)</f>
        <v>180359.2</v>
      </c>
      <c r="F18" s="64"/>
    </row>
    <row r="19" spans="1:6" ht="22.5" customHeight="1">
      <c r="A19" s="165" t="s">
        <v>306</v>
      </c>
      <c r="B19" s="165"/>
      <c r="C19" s="165"/>
      <c r="D19" s="165"/>
      <c r="E19" s="49">
        <f>SUM(C5+C8-E18)</f>
        <v>62566.74999999997</v>
      </c>
      <c r="F19" s="64"/>
    </row>
    <row r="21" spans="1:2" ht="12.75" customHeight="1">
      <c r="A21" s="167"/>
      <c r="B21" s="167"/>
    </row>
    <row r="22" spans="1:2" ht="12.75" customHeight="1">
      <c r="A22" s="167"/>
      <c r="B22" s="167"/>
    </row>
    <row r="23" spans="1:2" ht="12.75" customHeight="1">
      <c r="A23" s="167"/>
      <c r="B23" s="167"/>
    </row>
    <row r="24" spans="1:2" ht="12.75" customHeight="1">
      <c r="A24" s="167"/>
      <c r="B24" s="167"/>
    </row>
  </sheetData>
  <sheetProtection selectLockedCells="1" selectUnlockedCells="1"/>
  <mergeCells count="17">
    <mergeCell ref="A23:B23"/>
    <mergeCell ref="A24:B24"/>
    <mergeCell ref="A9:A17"/>
    <mergeCell ref="B9:B17"/>
    <mergeCell ref="C9:C17"/>
    <mergeCell ref="D11:E11"/>
    <mergeCell ref="D14:E14"/>
    <mergeCell ref="A19:D19"/>
    <mergeCell ref="A21:B21"/>
    <mergeCell ref="A22:B22"/>
    <mergeCell ref="D8:E8"/>
    <mergeCell ref="A2:E2"/>
    <mergeCell ref="A3:E3"/>
    <mergeCell ref="A4:E4"/>
    <mergeCell ref="A5:B5"/>
    <mergeCell ref="A6:C6"/>
    <mergeCell ref="D6:E6"/>
  </mergeCells>
  <printOptions/>
  <pageMargins left="0.7875" right="0.7875" top="1.0527777777777778" bottom="1.0527777777777778" header="0.7875" footer="0.7875"/>
  <pageSetup horizontalDpi="300" verticalDpi="300" orientation="portrait" paperSize="9" scale="95" r:id="rId3"/>
  <headerFooter alignWithMargins="0">
    <oddHeader>&amp;C&amp;"Times New Roman,Обычный"&amp;12&amp;A</oddHeader>
    <oddFooter>&amp;C&amp;"Times New Roman,Обычный"&amp;12Страница &amp;P</oddFooter>
  </headerFooter>
  <legacyDrawing r:id="rId2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H23"/>
  <sheetViews>
    <sheetView zoomScalePageLayoutView="0" workbookViewId="0" topLeftCell="A1">
      <selection activeCell="G17" sqref="G17"/>
    </sheetView>
  </sheetViews>
  <sheetFormatPr defaultColWidth="11.57421875" defaultRowHeight="12.75" customHeight="1"/>
  <cols>
    <col min="1" max="1" width="20.00390625" style="20" customWidth="1"/>
    <col min="2" max="2" width="11.00390625" style="21" customWidth="1"/>
    <col min="3" max="3" width="10.421875" style="21" customWidth="1"/>
    <col min="4" max="4" width="32.00390625" style="20" customWidth="1"/>
    <col min="5" max="5" width="12.140625" style="21" customWidth="1"/>
    <col min="6" max="16384" width="11.57421875" style="20" customWidth="1"/>
  </cols>
  <sheetData>
    <row r="1" spans="1:5" ht="12.75" customHeight="1">
      <c r="A1" s="8" t="s">
        <v>75</v>
      </c>
      <c r="B1" s="31"/>
      <c r="C1" s="31"/>
      <c r="D1" s="10"/>
      <c r="E1" s="31"/>
    </row>
    <row r="2" spans="1:5" ht="16.5" customHeight="1">
      <c r="A2" s="166" t="s">
        <v>281</v>
      </c>
      <c r="B2" s="166"/>
      <c r="C2" s="166"/>
      <c r="D2" s="166"/>
      <c r="E2" s="166"/>
    </row>
    <row r="3" spans="1:5" ht="16.5" customHeight="1">
      <c r="A3" s="158" t="s">
        <v>76</v>
      </c>
      <c r="B3" s="158"/>
      <c r="C3" s="158"/>
      <c r="D3" s="158"/>
      <c r="E3" s="158"/>
    </row>
    <row r="4" spans="1:5" ht="20.25" customHeight="1">
      <c r="A4" s="130" t="s">
        <v>231</v>
      </c>
      <c r="B4" s="130"/>
      <c r="C4" s="130"/>
      <c r="D4" s="130"/>
      <c r="E4" s="130"/>
    </row>
    <row r="5" spans="1:5" ht="40.5" customHeight="1">
      <c r="A5" s="129" t="s">
        <v>283</v>
      </c>
      <c r="B5" s="129"/>
      <c r="C5" s="49">
        <v>73909.611</v>
      </c>
      <c r="D5" s="47" t="s">
        <v>320</v>
      </c>
      <c r="E5" s="32" t="s">
        <v>343</v>
      </c>
    </row>
    <row r="6" spans="1:5" ht="27" customHeight="1">
      <c r="A6" s="130" t="s">
        <v>133</v>
      </c>
      <c r="B6" s="130"/>
      <c r="C6" s="130"/>
      <c r="D6" s="130" t="s">
        <v>134</v>
      </c>
      <c r="E6" s="130"/>
    </row>
    <row r="7" spans="1:5" ht="30" customHeight="1">
      <c r="A7" s="89" t="s">
        <v>54</v>
      </c>
      <c r="B7" s="90" t="s">
        <v>158</v>
      </c>
      <c r="C7" s="90" t="s">
        <v>170</v>
      </c>
      <c r="D7" s="90" t="s">
        <v>299</v>
      </c>
      <c r="E7" s="90" t="s">
        <v>173</v>
      </c>
    </row>
    <row r="8" spans="1:5" ht="29.25" customHeight="1">
      <c r="A8" s="32" t="s">
        <v>131</v>
      </c>
      <c r="B8" s="91">
        <v>115349.92</v>
      </c>
      <c r="C8" s="91">
        <v>145270.14</v>
      </c>
      <c r="D8" s="163" t="s">
        <v>300</v>
      </c>
      <c r="E8" s="164"/>
    </row>
    <row r="9" spans="1:5" ht="91.5" customHeight="1">
      <c r="A9" s="160"/>
      <c r="B9" s="162"/>
      <c r="C9" s="162"/>
      <c r="D9" s="92" t="s">
        <v>130</v>
      </c>
      <c r="E9" s="91">
        <v>78517.23</v>
      </c>
    </row>
    <row r="10" spans="1:8" ht="26.25" customHeight="1">
      <c r="A10" s="160"/>
      <c r="B10" s="162"/>
      <c r="C10" s="162"/>
      <c r="D10" s="88" t="s">
        <v>302</v>
      </c>
      <c r="E10" s="49">
        <f>SUM(E9:E9)</f>
        <v>78517.23</v>
      </c>
      <c r="H10" s="83"/>
    </row>
    <row r="11" spans="1:5" ht="24" customHeight="1">
      <c r="A11" s="160"/>
      <c r="B11" s="162"/>
      <c r="C11" s="162"/>
      <c r="D11" s="163" t="s">
        <v>301</v>
      </c>
      <c r="E11" s="164"/>
    </row>
    <row r="12" spans="1:5" ht="23.25" customHeight="1">
      <c r="A12" s="160"/>
      <c r="B12" s="162"/>
      <c r="C12" s="162"/>
      <c r="D12" s="88"/>
      <c r="E12" s="49"/>
    </row>
    <row r="13" spans="1:5" ht="23.25" customHeight="1">
      <c r="A13" s="160"/>
      <c r="B13" s="162"/>
      <c r="C13" s="162"/>
      <c r="D13" s="97" t="s">
        <v>303</v>
      </c>
      <c r="E13" s="49">
        <f>SUM(E12)</f>
        <v>0</v>
      </c>
    </row>
    <row r="14" spans="1:5" ht="23.25" customHeight="1">
      <c r="A14" s="160"/>
      <c r="B14" s="162"/>
      <c r="C14" s="162"/>
      <c r="D14" s="163" t="s">
        <v>304</v>
      </c>
      <c r="E14" s="164"/>
    </row>
    <row r="15" spans="1:5" ht="23.25" customHeight="1">
      <c r="A15" s="160"/>
      <c r="B15" s="162"/>
      <c r="C15" s="162"/>
      <c r="D15" s="93"/>
      <c r="E15" s="91"/>
    </row>
    <row r="16" spans="1:5" ht="20.25" customHeight="1">
      <c r="A16" s="160"/>
      <c r="B16" s="162"/>
      <c r="C16" s="162"/>
      <c r="D16" s="93"/>
      <c r="E16" s="91"/>
    </row>
    <row r="17" spans="1:5" ht="25.5" customHeight="1">
      <c r="A17" s="161"/>
      <c r="B17" s="162"/>
      <c r="C17" s="162"/>
      <c r="D17" s="88" t="s">
        <v>305</v>
      </c>
      <c r="E17" s="49">
        <f>SUM(E16:E16)</f>
        <v>0</v>
      </c>
    </row>
    <row r="18" spans="1:5" ht="21" customHeight="1">
      <c r="A18" s="94" t="s">
        <v>2</v>
      </c>
      <c r="B18" s="27">
        <f>SUM(B8)</f>
        <v>115349.92</v>
      </c>
      <c r="C18" s="27">
        <f>SUM(C8)</f>
        <v>145270.14</v>
      </c>
      <c r="D18" s="89" t="s">
        <v>138</v>
      </c>
      <c r="E18" s="33">
        <f>SUM(E10+E13+E17)</f>
        <v>78517.23</v>
      </c>
    </row>
    <row r="19" spans="1:6" ht="19.5" customHeight="1">
      <c r="A19" s="165" t="s">
        <v>306</v>
      </c>
      <c r="B19" s="165"/>
      <c r="C19" s="165"/>
      <c r="D19" s="165"/>
      <c r="E19" s="49">
        <f>SUM(C5+C8-E18)</f>
        <v>140662.521</v>
      </c>
      <c r="F19" s="64"/>
    </row>
    <row r="20" spans="1:2" ht="12.75" customHeight="1">
      <c r="A20" s="167"/>
      <c r="B20" s="167"/>
    </row>
    <row r="21" spans="1:2" ht="12.75" customHeight="1">
      <c r="A21" s="167"/>
      <c r="B21" s="167"/>
    </row>
    <row r="22" spans="1:2" ht="12.75" customHeight="1">
      <c r="A22" s="167"/>
      <c r="B22" s="167"/>
    </row>
    <row r="23" spans="1:2" ht="12.75" customHeight="1">
      <c r="A23" s="167"/>
      <c r="B23" s="167"/>
    </row>
  </sheetData>
  <sheetProtection selectLockedCells="1" selectUnlockedCells="1"/>
  <mergeCells count="17">
    <mergeCell ref="A22:B22"/>
    <mergeCell ref="A23:B23"/>
    <mergeCell ref="A9:A17"/>
    <mergeCell ref="B9:B17"/>
    <mergeCell ref="C9:C17"/>
    <mergeCell ref="D11:E11"/>
    <mergeCell ref="D14:E14"/>
    <mergeCell ref="A19:D19"/>
    <mergeCell ref="A20:B20"/>
    <mergeCell ref="A21:B21"/>
    <mergeCell ref="D8:E8"/>
    <mergeCell ref="A2:E2"/>
    <mergeCell ref="A3:E3"/>
    <mergeCell ref="A4:E4"/>
    <mergeCell ref="A5:B5"/>
    <mergeCell ref="A6:C6"/>
    <mergeCell ref="D6:E6"/>
  </mergeCells>
  <printOptions/>
  <pageMargins left="0.7875" right="0.7875" top="1.0527777777777778" bottom="1.0527777777777778" header="0.7875" footer="0.7875"/>
  <pageSetup horizontalDpi="300" verticalDpi="300" orientation="portrait" paperSize="9" scale="96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H24"/>
  <sheetViews>
    <sheetView zoomScalePageLayoutView="0" workbookViewId="0" topLeftCell="A1">
      <selection activeCell="H16" sqref="H16"/>
    </sheetView>
  </sheetViews>
  <sheetFormatPr defaultColWidth="11.57421875" defaultRowHeight="12.75" customHeight="1"/>
  <cols>
    <col min="1" max="1" width="21.421875" style="20" customWidth="1"/>
    <col min="2" max="2" width="11.28125" style="21" customWidth="1"/>
    <col min="3" max="3" width="10.421875" style="21" customWidth="1"/>
    <col min="4" max="4" width="29.7109375" style="20" customWidth="1"/>
    <col min="5" max="5" width="12.28125" style="69" customWidth="1"/>
    <col min="6" max="16384" width="11.57421875" style="20" customWidth="1"/>
  </cols>
  <sheetData>
    <row r="1" spans="1:5" ht="12.75" customHeight="1">
      <c r="A1" s="8" t="s">
        <v>77</v>
      </c>
      <c r="B1" s="31"/>
      <c r="C1" s="31"/>
      <c r="D1" s="10"/>
      <c r="E1" s="96"/>
    </row>
    <row r="2" spans="1:5" ht="24.75" customHeight="1">
      <c r="A2" s="166" t="s">
        <v>281</v>
      </c>
      <c r="B2" s="166"/>
      <c r="C2" s="166"/>
      <c r="D2" s="166"/>
      <c r="E2" s="166"/>
    </row>
    <row r="3" spans="1:5" ht="16.5" customHeight="1">
      <c r="A3" s="158" t="s">
        <v>78</v>
      </c>
      <c r="B3" s="158"/>
      <c r="C3" s="158"/>
      <c r="D3" s="158"/>
      <c r="E3" s="158"/>
    </row>
    <row r="4" spans="1:5" ht="18.75" customHeight="1">
      <c r="A4" s="130" t="s">
        <v>232</v>
      </c>
      <c r="B4" s="130"/>
      <c r="C4" s="130"/>
      <c r="D4" s="130"/>
      <c r="E4" s="130"/>
    </row>
    <row r="5" spans="1:5" ht="40.5" customHeight="1">
      <c r="A5" s="129" t="s">
        <v>283</v>
      </c>
      <c r="B5" s="129"/>
      <c r="C5" s="49">
        <v>18840.53700000001</v>
      </c>
      <c r="D5" s="38" t="s">
        <v>320</v>
      </c>
      <c r="E5" s="32" t="s">
        <v>344</v>
      </c>
    </row>
    <row r="6" spans="1:5" ht="27" customHeight="1">
      <c r="A6" s="130" t="s">
        <v>133</v>
      </c>
      <c r="B6" s="130"/>
      <c r="C6" s="130"/>
      <c r="D6" s="130" t="s">
        <v>134</v>
      </c>
      <c r="E6" s="130"/>
    </row>
    <row r="7" spans="1:5" ht="30" customHeight="1">
      <c r="A7" s="89" t="s">
        <v>54</v>
      </c>
      <c r="B7" s="90" t="s">
        <v>158</v>
      </c>
      <c r="C7" s="90" t="s">
        <v>170</v>
      </c>
      <c r="D7" s="90" t="s">
        <v>299</v>
      </c>
      <c r="E7" s="90" t="s">
        <v>173</v>
      </c>
    </row>
    <row r="8" spans="1:5" ht="29.25" customHeight="1">
      <c r="A8" s="32" t="s">
        <v>131</v>
      </c>
      <c r="B8" s="91">
        <v>98119.04</v>
      </c>
      <c r="C8" s="91">
        <v>96669.28</v>
      </c>
      <c r="D8" s="163" t="s">
        <v>300</v>
      </c>
      <c r="E8" s="164"/>
    </row>
    <row r="9" spans="1:5" ht="98.25" customHeight="1">
      <c r="A9" s="160"/>
      <c r="B9" s="162"/>
      <c r="C9" s="162"/>
      <c r="D9" s="92" t="s">
        <v>130</v>
      </c>
      <c r="E9" s="91">
        <v>75783.32</v>
      </c>
    </row>
    <row r="10" spans="1:8" ht="21.75" customHeight="1">
      <c r="A10" s="160"/>
      <c r="B10" s="162"/>
      <c r="C10" s="162"/>
      <c r="D10" s="88" t="s">
        <v>302</v>
      </c>
      <c r="E10" s="49">
        <f>SUM(E9:E9)</f>
        <v>75783.32</v>
      </c>
      <c r="H10" s="83"/>
    </row>
    <row r="11" spans="1:5" ht="24" customHeight="1">
      <c r="A11" s="160"/>
      <c r="B11" s="162"/>
      <c r="C11" s="162"/>
      <c r="D11" s="163" t="s">
        <v>301</v>
      </c>
      <c r="E11" s="164"/>
    </row>
    <row r="12" spans="1:5" ht="18" customHeight="1">
      <c r="A12" s="160"/>
      <c r="B12" s="162"/>
      <c r="C12" s="162"/>
      <c r="D12" s="101" t="s">
        <v>452</v>
      </c>
      <c r="E12" s="49">
        <v>30159</v>
      </c>
    </row>
    <row r="13" spans="1:5" ht="19.5" customHeight="1">
      <c r="A13" s="160"/>
      <c r="B13" s="162"/>
      <c r="C13" s="162"/>
      <c r="D13" s="97" t="s">
        <v>303</v>
      </c>
      <c r="E13" s="49">
        <f>SUM(E12)</f>
        <v>30159</v>
      </c>
    </row>
    <row r="14" spans="1:5" ht="23.25" customHeight="1">
      <c r="A14" s="160"/>
      <c r="B14" s="162"/>
      <c r="C14" s="162"/>
      <c r="D14" s="163" t="s">
        <v>304</v>
      </c>
      <c r="E14" s="164"/>
    </row>
    <row r="15" spans="1:5" ht="23.25" customHeight="1">
      <c r="A15" s="160"/>
      <c r="B15" s="162"/>
      <c r="C15" s="162"/>
      <c r="D15" s="93" t="s">
        <v>453</v>
      </c>
      <c r="E15" s="91">
        <v>28781</v>
      </c>
    </row>
    <row r="16" spans="1:5" ht="16.5" customHeight="1">
      <c r="A16" s="160"/>
      <c r="B16" s="162"/>
      <c r="C16" s="162"/>
      <c r="D16" s="93"/>
      <c r="E16" s="91"/>
    </row>
    <row r="17" spans="1:5" ht="18.75" customHeight="1">
      <c r="A17" s="161"/>
      <c r="B17" s="162"/>
      <c r="C17" s="162"/>
      <c r="D17" s="88" t="s">
        <v>305</v>
      </c>
      <c r="E17" s="49">
        <f>E15</f>
        <v>28781</v>
      </c>
    </row>
    <row r="18" spans="1:6" ht="24" customHeight="1">
      <c r="A18" s="94" t="s">
        <v>2</v>
      </c>
      <c r="B18" s="27">
        <f>SUM(B8)</f>
        <v>98119.04</v>
      </c>
      <c r="C18" s="27">
        <f>SUM(C8)</f>
        <v>96669.28</v>
      </c>
      <c r="D18" s="89" t="s">
        <v>138</v>
      </c>
      <c r="E18" s="33">
        <f>SUM(E10+E13+E17)</f>
        <v>134723.32</v>
      </c>
      <c r="F18" s="64"/>
    </row>
    <row r="19" spans="1:5" ht="22.5" customHeight="1">
      <c r="A19" s="165" t="s">
        <v>306</v>
      </c>
      <c r="B19" s="165"/>
      <c r="C19" s="165"/>
      <c r="D19" s="165"/>
      <c r="E19" s="49">
        <f>SUM(C5+C8-E18)</f>
        <v>-19213.502999999997</v>
      </c>
    </row>
    <row r="20" spans="1:5" ht="12.75" customHeight="1">
      <c r="A20" s="167"/>
      <c r="B20" s="167"/>
      <c r="E20" s="21"/>
    </row>
    <row r="21" spans="1:2" ht="12.75" customHeight="1">
      <c r="A21" s="167"/>
      <c r="B21" s="167"/>
    </row>
    <row r="22" spans="1:2" ht="12.75" customHeight="1">
      <c r="A22" s="167"/>
      <c r="B22" s="167"/>
    </row>
    <row r="23" spans="1:3" ht="12.75" customHeight="1">
      <c r="A23" s="167"/>
      <c r="B23" s="167"/>
      <c r="C23" s="20"/>
    </row>
    <row r="24" spans="1:3" ht="12.75" customHeight="1">
      <c r="A24" s="167"/>
      <c r="B24" s="167"/>
      <c r="C24" s="20"/>
    </row>
  </sheetData>
  <sheetProtection selectLockedCells="1" selectUnlockedCells="1"/>
  <mergeCells count="18">
    <mergeCell ref="A22:B22"/>
    <mergeCell ref="A23:B23"/>
    <mergeCell ref="A24:B24"/>
    <mergeCell ref="A4:E4"/>
    <mergeCell ref="A9:A17"/>
    <mergeCell ref="B9:B17"/>
    <mergeCell ref="A5:B5"/>
    <mergeCell ref="A6:C6"/>
    <mergeCell ref="D6:E6"/>
    <mergeCell ref="D8:E8"/>
    <mergeCell ref="A20:B20"/>
    <mergeCell ref="A21:B21"/>
    <mergeCell ref="A2:E2"/>
    <mergeCell ref="A3:E3"/>
    <mergeCell ref="C9:C17"/>
    <mergeCell ref="D11:E11"/>
    <mergeCell ref="D14:E14"/>
    <mergeCell ref="A19:D19"/>
  </mergeCells>
  <printOptions/>
  <pageMargins left="0.7875" right="0.7875" top="1.0527777777777778" bottom="1.0527777777777778" header="0.7875" footer="0.7875"/>
  <pageSetup horizontalDpi="300" verticalDpi="300" orientation="portrait" paperSize="9" scale="97" r:id="rId3"/>
  <headerFooter alignWithMargins="0">
    <oddHeader>&amp;C&amp;"Times New Roman,Обычный"&amp;12&amp;A</oddHeader>
    <oddFooter>&amp;C&amp;"Times New Roman,Обычный"&amp;12Страница &amp;P</oddFooter>
  </headerFooter>
  <legacyDrawing r:id="rId2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H16"/>
  <sheetViews>
    <sheetView zoomScalePageLayoutView="0" workbookViewId="0" topLeftCell="A1">
      <selection activeCell="A17" sqref="A17:IV18"/>
    </sheetView>
  </sheetViews>
  <sheetFormatPr defaultColWidth="11.57421875" defaultRowHeight="12.75" customHeight="1"/>
  <cols>
    <col min="1" max="1" width="20.8515625" style="20" customWidth="1"/>
    <col min="2" max="2" width="11.00390625" style="20" customWidth="1"/>
    <col min="3" max="3" width="10.28125" style="20" customWidth="1"/>
    <col min="4" max="4" width="31.140625" style="103" customWidth="1"/>
    <col min="5" max="5" width="11.7109375" style="21" customWidth="1"/>
    <col min="6" max="16384" width="11.57421875" style="20" customWidth="1"/>
  </cols>
  <sheetData>
    <row r="1" spans="1:5" ht="12.75" customHeight="1">
      <c r="A1" s="8" t="s">
        <v>79</v>
      </c>
      <c r="B1" s="10"/>
      <c r="C1" s="10"/>
      <c r="D1" s="102"/>
      <c r="E1" s="31"/>
    </row>
    <row r="2" spans="1:5" ht="24.75" customHeight="1">
      <c r="A2" s="166" t="s">
        <v>281</v>
      </c>
      <c r="B2" s="166"/>
      <c r="C2" s="166"/>
      <c r="D2" s="166"/>
      <c r="E2" s="166"/>
    </row>
    <row r="3" spans="1:5" ht="23.25" customHeight="1">
      <c r="A3" s="158" t="s">
        <v>233</v>
      </c>
      <c r="B3" s="158"/>
      <c r="C3" s="158"/>
      <c r="D3" s="158"/>
      <c r="E3" s="158"/>
    </row>
    <row r="4" spans="1:5" ht="26.25" customHeight="1">
      <c r="A4" s="130" t="s">
        <v>234</v>
      </c>
      <c r="B4" s="130"/>
      <c r="C4" s="130"/>
      <c r="D4" s="130"/>
      <c r="E4" s="130"/>
    </row>
    <row r="5" spans="1:5" ht="40.5" customHeight="1">
      <c r="A5" s="129" t="s">
        <v>283</v>
      </c>
      <c r="B5" s="129"/>
      <c r="C5" s="49">
        <v>-9938.719999999998</v>
      </c>
      <c r="D5" s="38" t="s">
        <v>320</v>
      </c>
      <c r="E5" s="32" t="s">
        <v>224</v>
      </c>
    </row>
    <row r="6" spans="1:5" ht="27" customHeight="1">
      <c r="A6" s="130" t="s">
        <v>133</v>
      </c>
      <c r="B6" s="130"/>
      <c r="C6" s="130"/>
      <c r="D6" s="130" t="s">
        <v>134</v>
      </c>
      <c r="E6" s="130"/>
    </row>
    <row r="7" spans="1:5" ht="30" customHeight="1">
      <c r="A7" s="89" t="s">
        <v>54</v>
      </c>
      <c r="B7" s="90" t="s">
        <v>158</v>
      </c>
      <c r="C7" s="90" t="s">
        <v>170</v>
      </c>
      <c r="D7" s="90" t="s">
        <v>299</v>
      </c>
      <c r="E7" s="90" t="s">
        <v>173</v>
      </c>
    </row>
    <row r="8" spans="1:5" ht="29.25" customHeight="1">
      <c r="A8" s="32" t="s">
        <v>131</v>
      </c>
      <c r="B8" s="91">
        <v>10830.12</v>
      </c>
      <c r="C8" s="91">
        <v>12544.32</v>
      </c>
      <c r="D8" s="163" t="s">
        <v>300</v>
      </c>
      <c r="E8" s="164"/>
    </row>
    <row r="9" spans="1:5" ht="84.75" customHeight="1">
      <c r="A9" s="160"/>
      <c r="B9" s="162"/>
      <c r="C9" s="162"/>
      <c r="D9" s="92" t="s">
        <v>130</v>
      </c>
      <c r="E9" s="91">
        <v>17983.13</v>
      </c>
    </row>
    <row r="10" spans="1:8" ht="22.5" customHeight="1">
      <c r="A10" s="160"/>
      <c r="B10" s="162"/>
      <c r="C10" s="162"/>
      <c r="D10" s="88" t="s">
        <v>302</v>
      </c>
      <c r="E10" s="49">
        <f>SUM(E9:E9)</f>
        <v>17983.13</v>
      </c>
      <c r="H10" s="83"/>
    </row>
    <row r="11" spans="1:5" ht="23.25" customHeight="1">
      <c r="A11" s="160"/>
      <c r="B11" s="162"/>
      <c r="C11" s="162"/>
      <c r="D11" s="163" t="s">
        <v>304</v>
      </c>
      <c r="E11" s="164"/>
    </row>
    <row r="12" spans="1:5" ht="19.5" customHeight="1">
      <c r="A12" s="160"/>
      <c r="B12" s="162"/>
      <c r="C12" s="162"/>
      <c r="D12" s="93"/>
      <c r="E12" s="91"/>
    </row>
    <row r="13" spans="1:5" ht="18" customHeight="1">
      <c r="A13" s="160"/>
      <c r="B13" s="162"/>
      <c r="C13" s="162"/>
      <c r="D13" s="93"/>
      <c r="E13" s="91"/>
    </row>
    <row r="14" spans="1:5" ht="25.5" customHeight="1">
      <c r="A14" s="161"/>
      <c r="B14" s="162"/>
      <c r="C14" s="162"/>
      <c r="D14" s="88" t="s">
        <v>305</v>
      </c>
      <c r="E14" s="49">
        <f>SUM(E13:E13)</f>
        <v>0</v>
      </c>
    </row>
    <row r="15" spans="1:5" ht="24" customHeight="1">
      <c r="A15" s="94" t="s">
        <v>2</v>
      </c>
      <c r="B15" s="27">
        <f>SUM(B8)</f>
        <v>10830.12</v>
      </c>
      <c r="C15" s="27">
        <f>SUM(C8)</f>
        <v>12544.32</v>
      </c>
      <c r="D15" s="89" t="s">
        <v>138</v>
      </c>
      <c r="E15" s="33">
        <f>E10+E14</f>
        <v>17983.13</v>
      </c>
    </row>
    <row r="16" spans="1:5" ht="22.5" customHeight="1">
      <c r="A16" s="165" t="s">
        <v>306</v>
      </c>
      <c r="B16" s="165"/>
      <c r="C16" s="165"/>
      <c r="D16" s="165"/>
      <c r="E16" s="49">
        <f>SUM(C5+C8-E15)</f>
        <v>-15377.529999999999</v>
      </c>
    </row>
  </sheetData>
  <sheetProtection selectLockedCells="1" selectUnlockedCells="1"/>
  <mergeCells count="12">
    <mergeCell ref="A2:E2"/>
    <mergeCell ref="A3:E3"/>
    <mergeCell ref="A4:E4"/>
    <mergeCell ref="A5:B5"/>
    <mergeCell ref="A6:C6"/>
    <mergeCell ref="D6:E6"/>
    <mergeCell ref="A16:D16"/>
    <mergeCell ref="A9:A14"/>
    <mergeCell ref="B9:B14"/>
    <mergeCell ref="C9:C14"/>
    <mergeCell ref="D11:E11"/>
    <mergeCell ref="D8:E8"/>
  </mergeCells>
  <printOptions/>
  <pageMargins left="0.7875" right="0.7875" top="1.0527777777777778" bottom="1.0527777777777778" header="0.7875" footer="0.7875"/>
  <pageSetup horizontalDpi="300" verticalDpi="300" orientation="portrait" paperSize="9" scale="97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H20"/>
  <sheetViews>
    <sheetView zoomScalePageLayoutView="0" workbookViewId="0" topLeftCell="A1">
      <selection activeCell="F16" sqref="F16"/>
    </sheetView>
  </sheetViews>
  <sheetFormatPr defaultColWidth="11.57421875" defaultRowHeight="12.75" customHeight="1"/>
  <cols>
    <col min="1" max="1" width="24.57421875" style="20" customWidth="1"/>
    <col min="2" max="2" width="11.421875" style="21" customWidth="1"/>
    <col min="3" max="3" width="10.421875" style="21" customWidth="1"/>
    <col min="4" max="4" width="29.00390625" style="20" customWidth="1"/>
    <col min="5" max="5" width="11.7109375" style="21" customWidth="1"/>
    <col min="6" max="16384" width="11.57421875" style="20" customWidth="1"/>
  </cols>
  <sheetData>
    <row r="1" spans="1:5" ht="12.75" customHeight="1">
      <c r="A1" s="8" t="s">
        <v>80</v>
      </c>
      <c r="B1" s="31"/>
      <c r="C1" s="31"/>
      <c r="D1" s="10"/>
      <c r="E1" s="31"/>
    </row>
    <row r="2" spans="1:5" ht="24.75" customHeight="1">
      <c r="A2" s="166" t="s">
        <v>281</v>
      </c>
      <c r="B2" s="166"/>
      <c r="C2" s="166"/>
      <c r="D2" s="166"/>
      <c r="E2" s="166"/>
    </row>
    <row r="3" spans="1:5" ht="16.5" customHeight="1">
      <c r="A3" s="158" t="s">
        <v>235</v>
      </c>
      <c r="B3" s="158"/>
      <c r="C3" s="158"/>
      <c r="D3" s="158"/>
      <c r="E3" s="158"/>
    </row>
    <row r="4" spans="1:5" ht="18.75" customHeight="1">
      <c r="A4" s="130" t="s">
        <v>280</v>
      </c>
      <c r="B4" s="130"/>
      <c r="C4" s="130"/>
      <c r="D4" s="130"/>
      <c r="E4" s="130"/>
    </row>
    <row r="5" spans="1:5" ht="38.25" customHeight="1">
      <c r="A5" s="129" t="s">
        <v>283</v>
      </c>
      <c r="B5" s="129"/>
      <c r="C5" s="49">
        <v>-22065.97</v>
      </c>
      <c r="D5" s="38" t="s">
        <v>320</v>
      </c>
      <c r="E5" s="32" t="s">
        <v>345</v>
      </c>
    </row>
    <row r="6" spans="1:5" ht="20.25" customHeight="1">
      <c r="A6" s="130" t="s">
        <v>133</v>
      </c>
      <c r="B6" s="130"/>
      <c r="C6" s="130"/>
      <c r="D6" s="130" t="s">
        <v>134</v>
      </c>
      <c r="E6" s="130"/>
    </row>
    <row r="7" spans="1:5" ht="30" customHeight="1">
      <c r="A7" s="89" t="s">
        <v>54</v>
      </c>
      <c r="B7" s="90" t="s">
        <v>158</v>
      </c>
      <c r="C7" s="90" t="s">
        <v>170</v>
      </c>
      <c r="D7" s="90" t="s">
        <v>299</v>
      </c>
      <c r="E7" s="90" t="s">
        <v>173</v>
      </c>
    </row>
    <row r="8" spans="1:5" ht="29.25" customHeight="1">
      <c r="A8" s="32" t="s">
        <v>131</v>
      </c>
      <c r="B8" s="91">
        <v>39661.68</v>
      </c>
      <c r="C8" s="91">
        <v>39694.91</v>
      </c>
      <c r="D8" s="163" t="s">
        <v>300</v>
      </c>
      <c r="E8" s="164"/>
    </row>
    <row r="9" spans="1:5" ht="94.5" customHeight="1">
      <c r="A9" s="160"/>
      <c r="B9" s="162"/>
      <c r="C9" s="162"/>
      <c r="D9" s="92" t="s">
        <v>130</v>
      </c>
      <c r="E9" s="91">
        <v>36206.81</v>
      </c>
    </row>
    <row r="10" spans="1:8" ht="18" customHeight="1">
      <c r="A10" s="160"/>
      <c r="B10" s="162"/>
      <c r="C10" s="162"/>
      <c r="D10" s="88" t="s">
        <v>302</v>
      </c>
      <c r="E10" s="49">
        <f>SUM(E9:E9)</f>
        <v>36206.81</v>
      </c>
      <c r="H10" s="83"/>
    </row>
    <row r="11" spans="1:5" ht="24" customHeight="1">
      <c r="A11" s="160"/>
      <c r="B11" s="162"/>
      <c r="C11" s="162"/>
      <c r="D11" s="163" t="s">
        <v>301</v>
      </c>
      <c r="E11" s="164"/>
    </row>
    <row r="12" spans="1:5" ht="23.25" customHeight="1">
      <c r="A12" s="160"/>
      <c r="B12" s="162"/>
      <c r="C12" s="162"/>
      <c r="D12" s="88"/>
      <c r="E12" s="49"/>
    </row>
    <row r="13" spans="1:5" ht="23.25" customHeight="1">
      <c r="A13" s="160"/>
      <c r="B13" s="162"/>
      <c r="C13" s="162"/>
      <c r="D13" s="97" t="s">
        <v>303</v>
      </c>
      <c r="E13" s="49">
        <f>SUM(E12)</f>
        <v>0</v>
      </c>
    </row>
    <row r="14" spans="1:5" ht="23.25" customHeight="1">
      <c r="A14" s="160"/>
      <c r="B14" s="162"/>
      <c r="C14" s="162"/>
      <c r="D14" s="163" t="s">
        <v>304</v>
      </c>
      <c r="E14" s="164"/>
    </row>
    <row r="15" spans="1:5" ht="14.25" customHeight="1">
      <c r="A15" s="160"/>
      <c r="B15" s="162"/>
      <c r="C15" s="162"/>
      <c r="D15" s="104" t="s">
        <v>454</v>
      </c>
      <c r="E15" s="91">
        <v>12799</v>
      </c>
    </row>
    <row r="16" spans="1:5" ht="14.25" customHeight="1">
      <c r="A16" s="160"/>
      <c r="B16" s="162"/>
      <c r="C16" s="162"/>
      <c r="D16" s="93"/>
      <c r="E16" s="91"/>
    </row>
    <row r="17" spans="1:5" ht="25.5" customHeight="1">
      <c r="A17" s="161"/>
      <c r="B17" s="162"/>
      <c r="C17" s="162"/>
      <c r="D17" s="88" t="s">
        <v>305</v>
      </c>
      <c r="E17" s="49">
        <f>SUM(E15:E16)</f>
        <v>12799</v>
      </c>
    </row>
    <row r="18" spans="1:5" ht="18.75" customHeight="1">
      <c r="A18" s="94" t="s">
        <v>2</v>
      </c>
      <c r="B18" s="27">
        <f>SUM(B8)</f>
        <v>39661.68</v>
      </c>
      <c r="C18" s="27">
        <f>SUM(C8)</f>
        <v>39694.91</v>
      </c>
      <c r="D18" s="89" t="s">
        <v>138</v>
      </c>
      <c r="E18" s="33">
        <f>SUM(E10+E13+E17)</f>
        <v>49005.81</v>
      </c>
    </row>
    <row r="19" spans="1:5" ht="22.5" customHeight="1">
      <c r="A19" s="165" t="s">
        <v>306</v>
      </c>
      <c r="B19" s="165"/>
      <c r="C19" s="165"/>
      <c r="D19" s="165"/>
      <c r="E19" s="49">
        <f>SUM(C5+C8-E18)</f>
        <v>-31376.869999999995</v>
      </c>
    </row>
    <row r="20" spans="2:4" ht="12.75" customHeight="1">
      <c r="B20" s="20"/>
      <c r="C20" s="20"/>
      <c r="D20" s="103"/>
    </row>
  </sheetData>
  <sheetProtection selectLockedCells="1" selectUnlockedCells="1"/>
  <mergeCells count="13">
    <mergeCell ref="A6:C6"/>
    <mergeCell ref="D6:E6"/>
    <mergeCell ref="D8:E8"/>
    <mergeCell ref="A2:E2"/>
    <mergeCell ref="A3:E3"/>
    <mergeCell ref="A4:E4"/>
    <mergeCell ref="A5:B5"/>
    <mergeCell ref="A9:A17"/>
    <mergeCell ref="B9:B17"/>
    <mergeCell ref="C9:C17"/>
    <mergeCell ref="D11:E11"/>
    <mergeCell ref="D14:E14"/>
    <mergeCell ref="A19:D19"/>
  </mergeCells>
  <printOptions/>
  <pageMargins left="0.7875" right="0.7875" top="1.0527777777777778" bottom="1.0527777777777778" header="0.7875" footer="0.7875"/>
  <pageSetup horizontalDpi="300" verticalDpi="300" orientation="portrait" paperSize="9" scale="97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H18"/>
  <sheetViews>
    <sheetView zoomScalePageLayoutView="0" workbookViewId="0" topLeftCell="A1">
      <selection activeCell="C5" sqref="C5"/>
    </sheetView>
  </sheetViews>
  <sheetFormatPr defaultColWidth="11.57421875" defaultRowHeight="12.75" customHeight="1"/>
  <cols>
    <col min="1" max="1" width="21.140625" style="17" customWidth="1"/>
    <col min="2" max="2" width="11.140625" style="17" customWidth="1"/>
    <col min="3" max="3" width="10.28125" style="17" customWidth="1"/>
    <col min="4" max="4" width="30.8515625" style="17" customWidth="1"/>
    <col min="5" max="5" width="12.140625" style="18" customWidth="1"/>
    <col min="6" max="16384" width="11.57421875" style="17" customWidth="1"/>
  </cols>
  <sheetData>
    <row r="1" spans="1:5" ht="12.75" customHeight="1">
      <c r="A1" s="1" t="s">
        <v>81</v>
      </c>
      <c r="B1" s="2"/>
      <c r="C1" s="2"/>
      <c r="D1" s="2"/>
      <c r="E1" s="14"/>
    </row>
    <row r="2" spans="1:5" ht="24.75" customHeight="1">
      <c r="A2" s="132" t="s">
        <v>281</v>
      </c>
      <c r="B2" s="132"/>
      <c r="C2" s="132"/>
      <c r="D2" s="132"/>
      <c r="E2" s="132"/>
    </row>
    <row r="3" spans="1:5" ht="16.5" customHeight="1">
      <c r="A3" s="127" t="s">
        <v>236</v>
      </c>
      <c r="B3" s="127"/>
      <c r="C3" s="127"/>
      <c r="D3" s="127"/>
      <c r="E3" s="127"/>
    </row>
    <row r="4" spans="1:5" ht="24" customHeight="1">
      <c r="A4" s="128" t="s">
        <v>237</v>
      </c>
      <c r="B4" s="128"/>
      <c r="C4" s="128"/>
      <c r="D4" s="128"/>
      <c r="E4" s="128"/>
    </row>
    <row r="5" spans="1:5" ht="40.5" customHeight="1">
      <c r="A5" s="129" t="s">
        <v>283</v>
      </c>
      <c r="B5" s="129"/>
      <c r="C5" s="49">
        <v>-20057.09</v>
      </c>
      <c r="D5" s="38" t="s">
        <v>320</v>
      </c>
      <c r="E5" s="40" t="s">
        <v>224</v>
      </c>
    </row>
    <row r="6" spans="1:5" ht="27" customHeight="1">
      <c r="A6" s="130" t="s">
        <v>133</v>
      </c>
      <c r="B6" s="130"/>
      <c r="C6" s="130"/>
      <c r="D6" s="130" t="s">
        <v>134</v>
      </c>
      <c r="E6" s="130"/>
    </row>
    <row r="7" spans="1:5" ht="30" customHeight="1">
      <c r="A7" s="26" t="s">
        <v>54</v>
      </c>
      <c r="B7" s="42" t="s">
        <v>158</v>
      </c>
      <c r="C7" s="42" t="s">
        <v>170</v>
      </c>
      <c r="D7" s="42" t="s">
        <v>299</v>
      </c>
      <c r="E7" s="42" t="s">
        <v>173</v>
      </c>
    </row>
    <row r="8" spans="1:5" ht="29.25" customHeight="1">
      <c r="A8" s="40" t="s">
        <v>131</v>
      </c>
      <c r="B8" s="62">
        <v>3859.92</v>
      </c>
      <c r="C8" s="62"/>
      <c r="D8" s="133" t="s">
        <v>300</v>
      </c>
      <c r="E8" s="134"/>
    </row>
    <row r="9" spans="1:5" ht="78" customHeight="1">
      <c r="A9" s="138"/>
      <c r="B9" s="131"/>
      <c r="C9" s="131"/>
      <c r="D9" s="61" t="s">
        <v>130</v>
      </c>
      <c r="E9" s="62">
        <v>5584.05</v>
      </c>
    </row>
    <row r="10" spans="1:8" ht="15" customHeight="1">
      <c r="A10" s="138"/>
      <c r="B10" s="131"/>
      <c r="C10" s="131"/>
      <c r="D10" s="12" t="s">
        <v>302</v>
      </c>
      <c r="E10" s="49">
        <f>SUM(E9:E9)</f>
        <v>5584.05</v>
      </c>
      <c r="H10" s="59"/>
    </row>
    <row r="11" spans="1:5" ht="23.25" customHeight="1">
      <c r="A11" s="138"/>
      <c r="B11" s="131"/>
      <c r="C11" s="131"/>
      <c r="D11" s="133" t="s">
        <v>304</v>
      </c>
      <c r="E11" s="134"/>
    </row>
    <row r="12" spans="1:5" ht="23.25" customHeight="1">
      <c r="A12" s="138"/>
      <c r="B12" s="131"/>
      <c r="C12" s="131"/>
      <c r="D12" s="56"/>
      <c r="E12" s="62"/>
    </row>
    <row r="13" spans="1:5" ht="20.25" customHeight="1">
      <c r="A13" s="138"/>
      <c r="B13" s="131"/>
      <c r="C13" s="131"/>
      <c r="D13" s="56"/>
      <c r="E13" s="62"/>
    </row>
    <row r="14" spans="1:5" ht="25.5" customHeight="1">
      <c r="A14" s="139"/>
      <c r="B14" s="131"/>
      <c r="C14" s="131"/>
      <c r="D14" s="12" t="s">
        <v>305</v>
      </c>
      <c r="E14" s="49">
        <f>SUM(E13:E13)</f>
        <v>0</v>
      </c>
    </row>
    <row r="15" spans="1:5" ht="16.5" customHeight="1">
      <c r="A15" s="28" t="s">
        <v>2</v>
      </c>
      <c r="B15" s="41">
        <f>SUM(B8)</f>
        <v>3859.92</v>
      </c>
      <c r="C15" s="41">
        <f>SUM(C8)</f>
        <v>0</v>
      </c>
      <c r="D15" s="26" t="s">
        <v>138</v>
      </c>
      <c r="E15" s="33">
        <f>E10+E14</f>
        <v>5584.05</v>
      </c>
    </row>
    <row r="16" spans="1:5" ht="22.5" customHeight="1">
      <c r="A16" s="137" t="s">
        <v>306</v>
      </c>
      <c r="B16" s="137"/>
      <c r="C16" s="137"/>
      <c r="D16" s="137"/>
      <c r="E16" s="50">
        <f>SUM(C5+C8-E15)</f>
        <v>-25641.14</v>
      </c>
    </row>
    <row r="17" spans="4:5" s="7" customFormat="1" ht="12.75" customHeight="1">
      <c r="D17" s="19"/>
      <c r="E17" s="15"/>
    </row>
    <row r="18" spans="2:5" s="7" customFormat="1" ht="12.75" customHeight="1">
      <c r="B18" s="15"/>
      <c r="C18" s="15"/>
      <c r="E18" s="15"/>
    </row>
  </sheetData>
  <sheetProtection selectLockedCells="1" selectUnlockedCells="1"/>
  <mergeCells count="12">
    <mergeCell ref="A16:D16"/>
    <mergeCell ref="A6:C6"/>
    <mergeCell ref="D6:E6"/>
    <mergeCell ref="D8:E8"/>
    <mergeCell ref="A2:E2"/>
    <mergeCell ref="A3:E3"/>
    <mergeCell ref="A4:E4"/>
    <mergeCell ref="A5:B5"/>
    <mergeCell ref="A9:A14"/>
    <mergeCell ref="B9:B14"/>
    <mergeCell ref="C9:C14"/>
    <mergeCell ref="D11:E11"/>
  </mergeCells>
  <printOptions/>
  <pageMargins left="0.7875" right="0.7875" top="1.0527777777777778" bottom="1.0527777777777778" header="0.7875" footer="0.7875"/>
  <pageSetup horizontalDpi="300" verticalDpi="300" orientation="portrait" paperSize="9" scale="97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H36"/>
  <sheetViews>
    <sheetView zoomScalePageLayoutView="0" workbookViewId="0" topLeftCell="A1">
      <selection activeCell="D9" sqref="D9"/>
    </sheetView>
  </sheetViews>
  <sheetFormatPr defaultColWidth="11.57421875" defaultRowHeight="12.75" customHeight="1"/>
  <cols>
    <col min="1" max="1" width="22.8515625" style="20" customWidth="1"/>
    <col min="2" max="2" width="11.00390625" style="20" customWidth="1"/>
    <col min="3" max="3" width="10.140625" style="20" customWidth="1"/>
    <col min="4" max="4" width="29.7109375" style="20" customWidth="1"/>
    <col min="5" max="5" width="12.8515625" style="21" customWidth="1"/>
    <col min="6" max="16384" width="11.57421875" style="20" customWidth="1"/>
  </cols>
  <sheetData>
    <row r="1" spans="1:5" ht="12.75" customHeight="1">
      <c r="A1" s="8" t="s">
        <v>82</v>
      </c>
      <c r="B1" s="10"/>
      <c r="C1" s="10"/>
      <c r="D1" s="10"/>
      <c r="E1" s="31"/>
    </row>
    <row r="2" spans="1:5" ht="24.75" customHeight="1">
      <c r="A2" s="166" t="s">
        <v>281</v>
      </c>
      <c r="B2" s="166"/>
      <c r="C2" s="166"/>
      <c r="D2" s="166"/>
      <c r="E2" s="166"/>
    </row>
    <row r="3" spans="1:5" ht="16.5" customHeight="1">
      <c r="A3" s="158" t="s">
        <v>238</v>
      </c>
      <c r="B3" s="158"/>
      <c r="C3" s="158"/>
      <c r="D3" s="158"/>
      <c r="E3" s="158"/>
    </row>
    <row r="4" spans="1:5" ht="37.5" customHeight="1">
      <c r="A4" s="130" t="s">
        <v>239</v>
      </c>
      <c r="B4" s="130"/>
      <c r="C4" s="130"/>
      <c r="D4" s="130"/>
      <c r="E4" s="130"/>
    </row>
    <row r="5" spans="1:5" ht="36.75" customHeight="1">
      <c r="A5" s="129" t="s">
        <v>283</v>
      </c>
      <c r="B5" s="129"/>
      <c r="C5" s="33">
        <v>-13465.589999999995</v>
      </c>
      <c r="D5" s="38" t="s">
        <v>320</v>
      </c>
      <c r="E5" s="32" t="s">
        <v>346</v>
      </c>
    </row>
    <row r="6" spans="1:5" ht="27" customHeight="1">
      <c r="A6" s="130" t="s">
        <v>133</v>
      </c>
      <c r="B6" s="130"/>
      <c r="C6" s="130"/>
      <c r="D6" s="130" t="s">
        <v>134</v>
      </c>
      <c r="E6" s="130"/>
    </row>
    <row r="7" spans="1:5" ht="30" customHeight="1">
      <c r="A7" s="89" t="s">
        <v>54</v>
      </c>
      <c r="B7" s="90" t="s">
        <v>158</v>
      </c>
      <c r="C7" s="90" t="s">
        <v>170</v>
      </c>
      <c r="D7" s="90" t="s">
        <v>299</v>
      </c>
      <c r="E7" s="90" t="s">
        <v>173</v>
      </c>
    </row>
    <row r="8" spans="1:5" ht="29.25" customHeight="1">
      <c r="A8" s="32" t="s">
        <v>131</v>
      </c>
      <c r="B8" s="91">
        <v>11548.22</v>
      </c>
      <c r="C8" s="91">
        <v>9598.28</v>
      </c>
      <c r="D8" s="163" t="s">
        <v>300</v>
      </c>
      <c r="E8" s="164"/>
    </row>
    <row r="9" spans="1:5" ht="98.25" customHeight="1">
      <c r="A9" s="160"/>
      <c r="B9" s="162"/>
      <c r="C9" s="162"/>
      <c r="D9" s="92" t="s">
        <v>130</v>
      </c>
      <c r="E9" s="91">
        <v>16432.45</v>
      </c>
    </row>
    <row r="10" spans="1:8" ht="26.25" customHeight="1">
      <c r="A10" s="160"/>
      <c r="B10" s="162"/>
      <c r="C10" s="162"/>
      <c r="D10" s="88" t="s">
        <v>302</v>
      </c>
      <c r="E10" s="49">
        <f>SUM(E9:E9)</f>
        <v>16432.45</v>
      </c>
      <c r="H10" s="83"/>
    </row>
    <row r="11" spans="1:5" ht="23.25" customHeight="1">
      <c r="A11" s="160"/>
      <c r="B11" s="162"/>
      <c r="C11" s="162"/>
      <c r="D11" s="163" t="s">
        <v>304</v>
      </c>
      <c r="E11" s="164"/>
    </row>
    <row r="12" spans="1:5" ht="16.5" customHeight="1">
      <c r="A12" s="160"/>
      <c r="B12" s="162"/>
      <c r="C12" s="162"/>
      <c r="D12" s="93"/>
      <c r="E12" s="91"/>
    </row>
    <row r="13" spans="1:5" ht="17.25" customHeight="1">
      <c r="A13" s="160"/>
      <c r="B13" s="162"/>
      <c r="C13" s="162"/>
      <c r="D13" s="93"/>
      <c r="E13" s="91"/>
    </row>
    <row r="14" spans="1:5" ht="18" customHeight="1">
      <c r="A14" s="161"/>
      <c r="B14" s="162"/>
      <c r="C14" s="162"/>
      <c r="D14" s="88" t="s">
        <v>305</v>
      </c>
      <c r="E14" s="49">
        <f>SUM(E13:E13)</f>
        <v>0</v>
      </c>
    </row>
    <row r="15" spans="1:5" ht="24" customHeight="1">
      <c r="A15" s="94" t="s">
        <v>2</v>
      </c>
      <c r="B15" s="27">
        <f>SUM(B8)</f>
        <v>11548.22</v>
      </c>
      <c r="C15" s="27">
        <f>SUM(C8)</f>
        <v>9598.28</v>
      </c>
      <c r="D15" s="89" t="s">
        <v>138</v>
      </c>
      <c r="E15" s="33">
        <f>E10+E14</f>
        <v>16432.45</v>
      </c>
    </row>
    <row r="16" spans="1:5" ht="25.5" customHeight="1">
      <c r="A16" s="165" t="s">
        <v>282</v>
      </c>
      <c r="B16" s="165"/>
      <c r="C16" s="165"/>
      <c r="D16" s="165"/>
      <c r="E16" s="49">
        <f>SUM(C5+C8-E15)</f>
        <v>-20299.759999999995</v>
      </c>
    </row>
    <row r="17" ht="12.75" customHeight="1">
      <c r="D17" s="103"/>
    </row>
    <row r="18" spans="2:3" ht="12.75" customHeight="1">
      <c r="B18" s="21"/>
      <c r="C18" s="21"/>
    </row>
    <row r="36" ht="12.75" customHeight="1">
      <c r="F36" s="49"/>
    </row>
  </sheetData>
  <sheetProtection selectLockedCells="1" selectUnlockedCells="1"/>
  <mergeCells count="12">
    <mergeCell ref="A2:E2"/>
    <mergeCell ref="A3:E3"/>
    <mergeCell ref="A4:E4"/>
    <mergeCell ref="A5:B5"/>
    <mergeCell ref="D8:E8"/>
    <mergeCell ref="A6:C6"/>
    <mergeCell ref="D6:E6"/>
    <mergeCell ref="A16:D16"/>
    <mergeCell ref="A9:A14"/>
    <mergeCell ref="B9:B14"/>
    <mergeCell ref="C9:C14"/>
    <mergeCell ref="D11:E11"/>
  </mergeCells>
  <printOptions/>
  <pageMargins left="0.7875" right="0.7875" top="1.0527777777777778" bottom="1.0527777777777778" header="0.7875" footer="0.7875"/>
  <pageSetup horizontalDpi="300" verticalDpi="300" orientation="portrait" paperSize="9" scale="97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H23"/>
  <sheetViews>
    <sheetView zoomScalePageLayoutView="0" workbookViewId="0" topLeftCell="A4">
      <selection activeCell="D9" sqref="D9"/>
    </sheetView>
  </sheetViews>
  <sheetFormatPr defaultColWidth="11.57421875" defaultRowHeight="12.75" customHeight="1"/>
  <cols>
    <col min="1" max="1" width="22.7109375" style="7" customWidth="1"/>
    <col min="2" max="2" width="11.28125" style="15" customWidth="1"/>
    <col min="3" max="3" width="10.7109375" style="15" customWidth="1"/>
    <col min="4" max="4" width="31.57421875" style="7" customWidth="1"/>
    <col min="5" max="5" width="10.421875" style="15" customWidth="1"/>
    <col min="6" max="16384" width="11.57421875" style="7" customWidth="1"/>
  </cols>
  <sheetData>
    <row r="1" spans="1:5" ht="17.25" customHeight="1">
      <c r="A1" s="1" t="s">
        <v>83</v>
      </c>
      <c r="B1" s="14"/>
      <c r="C1" s="14"/>
      <c r="D1" s="2"/>
      <c r="E1" s="14"/>
    </row>
    <row r="2" spans="1:5" ht="24.75" customHeight="1">
      <c r="A2" s="132" t="s">
        <v>281</v>
      </c>
      <c r="B2" s="132"/>
      <c r="C2" s="132"/>
      <c r="D2" s="132"/>
      <c r="E2" s="132"/>
    </row>
    <row r="3" spans="1:5" ht="21" customHeight="1">
      <c r="A3" s="127" t="s">
        <v>84</v>
      </c>
      <c r="B3" s="127"/>
      <c r="C3" s="127"/>
      <c r="D3" s="127"/>
      <c r="E3" s="127"/>
    </row>
    <row r="4" spans="1:5" ht="37.5" customHeight="1">
      <c r="A4" s="128" t="s">
        <v>168</v>
      </c>
      <c r="B4" s="128"/>
      <c r="C4" s="128"/>
      <c r="D4" s="128"/>
      <c r="E4" s="128"/>
    </row>
    <row r="5" spans="1:5" ht="42.75" customHeight="1">
      <c r="A5" s="129" t="s">
        <v>283</v>
      </c>
      <c r="B5" s="129"/>
      <c r="C5" s="33">
        <v>-7186.480000000001</v>
      </c>
      <c r="D5" s="38" t="s">
        <v>320</v>
      </c>
      <c r="E5" s="32" t="s">
        <v>347</v>
      </c>
    </row>
    <row r="6" spans="1:5" ht="27" customHeight="1">
      <c r="A6" s="130" t="s">
        <v>133</v>
      </c>
      <c r="B6" s="130"/>
      <c r="C6" s="130"/>
      <c r="D6" s="130" t="s">
        <v>134</v>
      </c>
      <c r="E6" s="130"/>
    </row>
    <row r="7" spans="1:5" ht="41.25" customHeight="1">
      <c r="A7" s="26" t="s">
        <v>54</v>
      </c>
      <c r="B7" s="42" t="s">
        <v>158</v>
      </c>
      <c r="C7" s="42" t="s">
        <v>170</v>
      </c>
      <c r="D7" s="42" t="s">
        <v>299</v>
      </c>
      <c r="E7" s="42" t="s">
        <v>173</v>
      </c>
    </row>
    <row r="8" spans="1:5" ht="29.25" customHeight="1">
      <c r="A8" s="40" t="s">
        <v>131</v>
      </c>
      <c r="B8" s="62">
        <v>5796.59</v>
      </c>
      <c r="C8" s="62">
        <v>5777.56</v>
      </c>
      <c r="D8" s="133" t="s">
        <v>300</v>
      </c>
      <c r="E8" s="134"/>
    </row>
    <row r="9" spans="1:5" ht="110.25" customHeight="1">
      <c r="A9" s="138"/>
      <c r="B9" s="131"/>
      <c r="C9" s="131"/>
      <c r="D9" s="92" t="s">
        <v>130</v>
      </c>
      <c r="E9" s="62">
        <v>8444</v>
      </c>
    </row>
    <row r="10" spans="1:8" ht="26.25" customHeight="1">
      <c r="A10" s="138"/>
      <c r="B10" s="131"/>
      <c r="C10" s="131"/>
      <c r="D10" s="12" t="s">
        <v>302</v>
      </c>
      <c r="E10" s="49">
        <f>SUM(E9:E9)</f>
        <v>8444</v>
      </c>
      <c r="H10" s="59"/>
    </row>
    <row r="11" spans="1:5" ht="24" customHeight="1">
      <c r="A11" s="138"/>
      <c r="B11" s="131"/>
      <c r="C11" s="131"/>
      <c r="D11" s="133" t="s">
        <v>301</v>
      </c>
      <c r="E11" s="134"/>
    </row>
    <row r="12" spans="1:5" ht="18" customHeight="1">
      <c r="A12" s="138"/>
      <c r="B12" s="131"/>
      <c r="C12" s="131"/>
      <c r="D12" s="12"/>
      <c r="E12" s="22"/>
    </row>
    <row r="13" spans="1:5" ht="14.25" customHeight="1">
      <c r="A13" s="138"/>
      <c r="B13" s="131"/>
      <c r="C13" s="131"/>
      <c r="D13" s="70" t="s">
        <v>303</v>
      </c>
      <c r="E13" s="49">
        <f>SUM(E12)</f>
        <v>0</v>
      </c>
    </row>
    <row r="14" spans="1:5" ht="23.25" customHeight="1">
      <c r="A14" s="138"/>
      <c r="B14" s="131"/>
      <c r="C14" s="131"/>
      <c r="D14" s="133" t="s">
        <v>304</v>
      </c>
      <c r="E14" s="134"/>
    </row>
    <row r="15" spans="1:5" ht="15.75" customHeight="1">
      <c r="A15" s="138"/>
      <c r="B15" s="131"/>
      <c r="C15" s="131"/>
      <c r="D15" s="56"/>
      <c r="E15" s="62"/>
    </row>
    <row r="16" spans="1:8" ht="16.5" customHeight="1">
      <c r="A16" s="138"/>
      <c r="B16" s="131"/>
      <c r="C16" s="131"/>
      <c r="D16" s="56"/>
      <c r="E16" s="62"/>
      <c r="H16" s="17"/>
    </row>
    <row r="17" spans="1:8" ht="19.5" customHeight="1">
      <c r="A17" s="139"/>
      <c r="B17" s="131"/>
      <c r="C17" s="131"/>
      <c r="D17" s="12" t="s">
        <v>305</v>
      </c>
      <c r="E17" s="49">
        <f>SUM(E16:E16)</f>
        <v>0</v>
      </c>
      <c r="H17" s="17"/>
    </row>
    <row r="18" spans="1:5" ht="24" customHeight="1">
      <c r="A18" s="28" t="s">
        <v>2</v>
      </c>
      <c r="B18" s="41">
        <f>SUM(B8)</f>
        <v>5796.59</v>
      </c>
      <c r="C18" s="41">
        <f>SUM(C8)</f>
        <v>5777.56</v>
      </c>
      <c r="D18" s="26" t="s">
        <v>138</v>
      </c>
      <c r="E18" s="33">
        <f>SUM(E10+E13+E17)</f>
        <v>8444</v>
      </c>
    </row>
    <row r="19" spans="1:5" ht="22.5" customHeight="1">
      <c r="A19" s="137" t="s">
        <v>306</v>
      </c>
      <c r="B19" s="137"/>
      <c r="C19" s="137"/>
      <c r="D19" s="137"/>
      <c r="E19" s="50">
        <f>SUM(C5+C8-E18)</f>
        <v>-9852.920000000002</v>
      </c>
    </row>
    <row r="20" spans="2:4" ht="12.75" customHeight="1">
      <c r="B20" s="7"/>
      <c r="C20" s="7"/>
      <c r="D20" s="19"/>
    </row>
    <row r="22" spans="2:3" ht="12.75" customHeight="1">
      <c r="B22" s="7"/>
      <c r="C22" s="7"/>
    </row>
    <row r="23" spans="2:3" ht="12.75" customHeight="1">
      <c r="B23" s="7"/>
      <c r="C23" s="7"/>
    </row>
  </sheetData>
  <sheetProtection selectLockedCells="1" selectUnlockedCells="1"/>
  <mergeCells count="13">
    <mergeCell ref="C9:C17"/>
    <mergeCell ref="D11:E11"/>
    <mergeCell ref="D14:E14"/>
    <mergeCell ref="A19:D19"/>
    <mergeCell ref="D8:E8"/>
    <mergeCell ref="A2:E2"/>
    <mergeCell ref="A3:E3"/>
    <mergeCell ref="A4:E4"/>
    <mergeCell ref="A5:B5"/>
    <mergeCell ref="A6:C6"/>
    <mergeCell ref="D6:E6"/>
    <mergeCell ref="A9:A17"/>
    <mergeCell ref="B9:B17"/>
  </mergeCells>
  <printOptions/>
  <pageMargins left="0.7875" right="0.7875" top="1.0527777777777778" bottom="1.0527777777777778" header="0.7875" footer="0.7875"/>
  <pageSetup horizontalDpi="300" verticalDpi="300" orientation="portrait" paperSize="9" scale="97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H21"/>
  <sheetViews>
    <sheetView zoomScalePageLayoutView="0" workbookViewId="0" topLeftCell="A4">
      <selection activeCell="F19" sqref="F19"/>
    </sheetView>
  </sheetViews>
  <sheetFormatPr defaultColWidth="11.57421875" defaultRowHeight="12.75" customHeight="1"/>
  <cols>
    <col min="1" max="1" width="23.57421875" style="7" customWidth="1"/>
    <col min="2" max="2" width="10.8515625" style="15" customWidth="1"/>
    <col min="3" max="3" width="10.28125" style="15" customWidth="1"/>
    <col min="4" max="4" width="30.421875" style="7" customWidth="1"/>
    <col min="5" max="5" width="12.57421875" style="15" customWidth="1"/>
    <col min="6" max="16384" width="11.57421875" style="7" customWidth="1"/>
  </cols>
  <sheetData>
    <row r="1" spans="1:5" ht="24" customHeight="1">
      <c r="A1" s="1" t="s">
        <v>85</v>
      </c>
      <c r="B1" s="14"/>
      <c r="C1" s="14"/>
      <c r="D1" s="2"/>
      <c r="E1" s="14"/>
    </row>
    <row r="2" spans="1:5" ht="24.75" customHeight="1">
      <c r="A2" s="132" t="s">
        <v>281</v>
      </c>
      <c r="B2" s="132"/>
      <c r="C2" s="132"/>
      <c r="D2" s="132"/>
      <c r="E2" s="132"/>
    </row>
    <row r="3" spans="1:5" ht="18.75" customHeight="1">
      <c r="A3" s="127" t="s">
        <v>86</v>
      </c>
      <c r="B3" s="127"/>
      <c r="C3" s="127"/>
      <c r="D3" s="127"/>
      <c r="E3" s="127"/>
    </row>
    <row r="4" spans="1:5" ht="24" customHeight="1">
      <c r="A4" s="128" t="s">
        <v>169</v>
      </c>
      <c r="B4" s="128"/>
      <c r="C4" s="128"/>
      <c r="D4" s="128"/>
      <c r="E4" s="128"/>
    </row>
    <row r="5" spans="1:5" ht="39" customHeight="1">
      <c r="A5" s="129" t="s">
        <v>283</v>
      </c>
      <c r="B5" s="129"/>
      <c r="C5" s="25">
        <v>62313.649999999965</v>
      </c>
      <c r="D5" s="38" t="s">
        <v>320</v>
      </c>
      <c r="E5" s="32" t="s">
        <v>348</v>
      </c>
    </row>
    <row r="6" spans="1:5" ht="27" customHeight="1">
      <c r="A6" s="130" t="s">
        <v>133</v>
      </c>
      <c r="B6" s="130"/>
      <c r="C6" s="130"/>
      <c r="D6" s="130" t="s">
        <v>134</v>
      </c>
      <c r="E6" s="130"/>
    </row>
    <row r="7" spans="1:5" ht="28.5" customHeight="1">
      <c r="A7" s="26" t="s">
        <v>54</v>
      </c>
      <c r="B7" s="42" t="s">
        <v>158</v>
      </c>
      <c r="C7" s="42" t="s">
        <v>170</v>
      </c>
      <c r="D7" s="42" t="s">
        <v>299</v>
      </c>
      <c r="E7" s="42" t="s">
        <v>173</v>
      </c>
    </row>
    <row r="8" spans="1:5" ht="29.25" customHeight="1">
      <c r="A8" s="40" t="s">
        <v>131</v>
      </c>
      <c r="B8" s="62">
        <v>103331.96</v>
      </c>
      <c r="C8" s="62">
        <v>93139.67</v>
      </c>
      <c r="D8" s="133" t="s">
        <v>300</v>
      </c>
      <c r="E8" s="134"/>
    </row>
    <row r="9" spans="1:5" ht="116.25" customHeight="1">
      <c r="A9" s="138"/>
      <c r="B9" s="131"/>
      <c r="C9" s="131"/>
      <c r="D9" s="92" t="s">
        <v>130</v>
      </c>
      <c r="E9" s="62">
        <v>153326.71</v>
      </c>
    </row>
    <row r="10" spans="1:8" ht="21.75" customHeight="1">
      <c r="A10" s="138"/>
      <c r="B10" s="131"/>
      <c r="C10" s="131"/>
      <c r="D10" s="12" t="s">
        <v>302</v>
      </c>
      <c r="E10" s="49">
        <f>SUM(E9:E9)</f>
        <v>153326.71</v>
      </c>
      <c r="H10" s="59"/>
    </row>
    <row r="11" spans="1:5" ht="24" customHeight="1">
      <c r="A11" s="138"/>
      <c r="B11" s="131"/>
      <c r="C11" s="131"/>
      <c r="D11" s="133" t="s">
        <v>301</v>
      </c>
      <c r="E11" s="134"/>
    </row>
    <row r="12" spans="1:5" ht="23.25" customHeight="1">
      <c r="A12" s="138"/>
      <c r="B12" s="131"/>
      <c r="C12" s="131"/>
      <c r="D12" s="12"/>
      <c r="E12" s="22"/>
    </row>
    <row r="13" spans="1:5" ht="23.25" customHeight="1">
      <c r="A13" s="138"/>
      <c r="B13" s="131"/>
      <c r="C13" s="131"/>
      <c r="D13" s="70" t="s">
        <v>303</v>
      </c>
      <c r="E13" s="49">
        <f>SUM(E12)</f>
        <v>0</v>
      </c>
    </row>
    <row r="14" spans="1:5" ht="23.25" customHeight="1">
      <c r="A14" s="138"/>
      <c r="B14" s="131"/>
      <c r="C14" s="131"/>
      <c r="D14" s="133" t="s">
        <v>304</v>
      </c>
      <c r="E14" s="134"/>
    </row>
    <row r="15" spans="1:5" ht="23.25" customHeight="1">
      <c r="A15" s="138"/>
      <c r="B15" s="131"/>
      <c r="C15" s="131"/>
      <c r="D15" s="105" t="s">
        <v>370</v>
      </c>
      <c r="E15" s="62">
        <v>55662</v>
      </c>
    </row>
    <row r="16" spans="1:5" ht="14.25" customHeight="1">
      <c r="A16" s="138"/>
      <c r="B16" s="131"/>
      <c r="C16" s="131"/>
      <c r="D16" s="56"/>
      <c r="E16" s="62"/>
    </row>
    <row r="17" spans="1:5" ht="17.25" customHeight="1">
      <c r="A17" s="139"/>
      <c r="B17" s="131"/>
      <c r="C17" s="131"/>
      <c r="D17" s="12" t="s">
        <v>305</v>
      </c>
      <c r="E17" s="49">
        <f>SUM(E15:E16)</f>
        <v>55662</v>
      </c>
    </row>
    <row r="18" spans="1:5" ht="24" customHeight="1">
      <c r="A18" s="28" t="s">
        <v>2</v>
      </c>
      <c r="B18" s="41">
        <f>SUM(B8)</f>
        <v>103331.96</v>
      </c>
      <c r="C18" s="41">
        <f>SUM(C8)</f>
        <v>93139.67</v>
      </c>
      <c r="D18" s="26" t="s">
        <v>138</v>
      </c>
      <c r="E18" s="33">
        <f>SUM(E10+E13+E17)</f>
        <v>208988.71</v>
      </c>
    </row>
    <row r="19" spans="1:5" ht="22.5" customHeight="1">
      <c r="A19" s="137" t="s">
        <v>306</v>
      </c>
      <c r="B19" s="137"/>
      <c r="C19" s="137"/>
      <c r="D19" s="137"/>
      <c r="E19" s="50">
        <f>SUM(C5+C8-E18)</f>
        <v>-53535.39000000004</v>
      </c>
    </row>
    <row r="20" spans="2:4" ht="12.75" customHeight="1">
      <c r="B20" s="7"/>
      <c r="C20" s="7"/>
      <c r="D20" s="19"/>
    </row>
    <row r="21" spans="1:4" ht="12.75" customHeight="1">
      <c r="A21" s="52"/>
      <c r="D21" s="53"/>
    </row>
  </sheetData>
  <sheetProtection selectLockedCells="1" selectUnlockedCells="1"/>
  <mergeCells count="13">
    <mergeCell ref="A2:E2"/>
    <mergeCell ref="A3:E3"/>
    <mergeCell ref="A4:E4"/>
    <mergeCell ref="A5:B5"/>
    <mergeCell ref="A6:C6"/>
    <mergeCell ref="D6:E6"/>
    <mergeCell ref="D11:E11"/>
    <mergeCell ref="D14:E14"/>
    <mergeCell ref="A19:D19"/>
    <mergeCell ref="D8:E8"/>
    <mergeCell ref="A9:A17"/>
    <mergeCell ref="B9:B17"/>
    <mergeCell ref="C9:C17"/>
  </mergeCells>
  <printOptions/>
  <pageMargins left="0.7875" right="0.7875" top="1.0527777777777778" bottom="1.0527777777777778" header="0.7875" footer="0.7875"/>
  <pageSetup horizontalDpi="300" verticalDpi="300" orientation="portrait" paperSize="9" scale="97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H30"/>
  <sheetViews>
    <sheetView zoomScalePageLayoutView="0" workbookViewId="0" topLeftCell="A6">
      <selection activeCell="F20" sqref="F20:F23"/>
    </sheetView>
  </sheetViews>
  <sheetFormatPr defaultColWidth="11.57421875" defaultRowHeight="12.75" customHeight="1"/>
  <cols>
    <col min="1" max="1" width="20.8515625" style="0" customWidth="1"/>
    <col min="2" max="2" width="11.57421875" style="0" customWidth="1"/>
    <col min="3" max="3" width="10.7109375" style="0" customWidth="1"/>
    <col min="4" max="4" width="30.00390625" style="0" customWidth="1"/>
    <col min="5" max="5" width="10.421875" style="0" customWidth="1"/>
  </cols>
  <sheetData>
    <row r="1" spans="1:5" ht="17.25" customHeight="1">
      <c r="A1" s="124" t="s">
        <v>12</v>
      </c>
      <c r="B1" s="125"/>
      <c r="C1" s="125"/>
      <c r="D1" s="125"/>
      <c r="E1" s="126"/>
    </row>
    <row r="2" spans="1:5" ht="24.75" customHeight="1">
      <c r="A2" s="132" t="s">
        <v>281</v>
      </c>
      <c r="B2" s="132"/>
      <c r="C2" s="132"/>
      <c r="D2" s="132"/>
      <c r="E2" s="132"/>
    </row>
    <row r="3" spans="1:5" ht="27" customHeight="1">
      <c r="A3" s="127" t="s">
        <v>142</v>
      </c>
      <c r="B3" s="127"/>
      <c r="C3" s="127"/>
      <c r="D3" s="127"/>
      <c r="E3" s="127"/>
    </row>
    <row r="4" spans="1:5" ht="41.25" customHeight="1">
      <c r="A4" s="128" t="s">
        <v>143</v>
      </c>
      <c r="B4" s="128"/>
      <c r="C4" s="128"/>
      <c r="D4" s="128"/>
      <c r="E4" s="128"/>
    </row>
    <row r="5" spans="1:5" ht="37.5" customHeight="1">
      <c r="A5" s="129" t="s">
        <v>283</v>
      </c>
      <c r="B5" s="129"/>
      <c r="C5" s="25">
        <v>212064.63</v>
      </c>
      <c r="D5" s="47" t="s">
        <v>286</v>
      </c>
      <c r="E5" s="32" t="s">
        <v>293</v>
      </c>
    </row>
    <row r="6" spans="1:5" ht="27.75" customHeight="1">
      <c r="A6" s="130" t="s">
        <v>133</v>
      </c>
      <c r="B6" s="130"/>
      <c r="C6" s="130"/>
      <c r="D6" s="130" t="s">
        <v>134</v>
      </c>
      <c r="E6" s="130"/>
    </row>
    <row r="7" spans="1:5" ht="25.5" customHeight="1">
      <c r="A7" s="26" t="s">
        <v>54</v>
      </c>
      <c r="B7" s="42" t="s">
        <v>158</v>
      </c>
      <c r="C7" s="42" t="s">
        <v>159</v>
      </c>
      <c r="D7" s="42" t="s">
        <v>299</v>
      </c>
      <c r="E7" s="34" t="s">
        <v>135</v>
      </c>
    </row>
    <row r="8" spans="1:5" ht="29.25" customHeight="1">
      <c r="A8" s="40" t="s">
        <v>131</v>
      </c>
      <c r="B8" s="62">
        <v>542455.98</v>
      </c>
      <c r="C8" s="71">
        <v>511086.39</v>
      </c>
      <c r="D8" s="133" t="s">
        <v>300</v>
      </c>
      <c r="E8" s="134"/>
    </row>
    <row r="9" spans="1:5" ht="105" customHeight="1">
      <c r="A9" s="138"/>
      <c r="B9" s="131"/>
      <c r="C9" s="131"/>
      <c r="D9" s="81" t="s">
        <v>130</v>
      </c>
      <c r="E9" s="77">
        <v>421912.32999999996</v>
      </c>
    </row>
    <row r="10" spans="1:8" ht="26.25" customHeight="1">
      <c r="A10" s="138"/>
      <c r="B10" s="131"/>
      <c r="C10" s="131"/>
      <c r="D10" s="12" t="s">
        <v>302</v>
      </c>
      <c r="E10" s="45">
        <f>SUM(E9:E9)</f>
        <v>421912.32999999996</v>
      </c>
      <c r="H10" s="59"/>
    </row>
    <row r="11" spans="1:5" ht="24" customHeight="1">
      <c r="A11" s="138"/>
      <c r="B11" s="131"/>
      <c r="C11" s="131"/>
      <c r="D11" s="133" t="s">
        <v>301</v>
      </c>
      <c r="E11" s="134"/>
    </row>
    <row r="12" spans="1:5" ht="23.25" customHeight="1">
      <c r="A12" s="138"/>
      <c r="B12" s="131"/>
      <c r="C12" s="131"/>
      <c r="D12" s="73"/>
      <c r="E12" s="62"/>
    </row>
    <row r="13" spans="1:5" ht="23.25" customHeight="1">
      <c r="A13" s="138"/>
      <c r="B13" s="131"/>
      <c r="C13" s="131"/>
      <c r="D13" s="70" t="s">
        <v>303</v>
      </c>
      <c r="E13" s="45">
        <f>SUM(E12)</f>
        <v>0</v>
      </c>
    </row>
    <row r="14" spans="1:5" ht="23.25" customHeight="1">
      <c r="A14" s="138"/>
      <c r="B14" s="131"/>
      <c r="C14" s="131"/>
      <c r="D14" s="133" t="s">
        <v>304</v>
      </c>
      <c r="E14" s="134"/>
    </row>
    <row r="15" spans="1:5" ht="16.5" customHeight="1">
      <c r="A15" s="138"/>
      <c r="B15" s="131"/>
      <c r="C15" s="131"/>
      <c r="D15" s="72" t="s">
        <v>375</v>
      </c>
      <c r="E15" s="77">
        <v>72190</v>
      </c>
    </row>
    <row r="16" spans="1:5" ht="29.25" customHeight="1">
      <c r="A16" s="138"/>
      <c r="B16" s="131"/>
      <c r="C16" s="131"/>
      <c r="D16" s="72" t="s">
        <v>376</v>
      </c>
      <c r="E16" s="77">
        <v>23440</v>
      </c>
    </row>
    <row r="17" spans="1:5" ht="18" customHeight="1">
      <c r="A17" s="138"/>
      <c r="B17" s="131"/>
      <c r="C17" s="131"/>
      <c r="D17" s="72" t="s">
        <v>377</v>
      </c>
      <c r="E17" s="77">
        <v>7240</v>
      </c>
    </row>
    <row r="18" spans="1:5" ht="18.75" customHeight="1">
      <c r="A18" s="138"/>
      <c r="B18" s="131"/>
      <c r="C18" s="131"/>
      <c r="D18" s="73" t="s">
        <v>378</v>
      </c>
      <c r="E18" s="77">
        <v>21294</v>
      </c>
    </row>
    <row r="19" spans="1:5" ht="25.5" customHeight="1">
      <c r="A19" s="139"/>
      <c r="B19" s="131"/>
      <c r="C19" s="131"/>
      <c r="D19" s="12" t="s">
        <v>305</v>
      </c>
      <c r="E19" s="45">
        <f>SUM(E15:E18)</f>
        <v>124164</v>
      </c>
    </row>
    <row r="20" spans="1:6" ht="24" customHeight="1">
      <c r="A20" s="54" t="s">
        <v>2</v>
      </c>
      <c r="B20" s="41">
        <f>SUM(B8)</f>
        <v>542455.98</v>
      </c>
      <c r="C20" s="41">
        <f>SUM(C8)</f>
        <v>511086.39</v>
      </c>
      <c r="D20" s="26" t="s">
        <v>138</v>
      </c>
      <c r="E20" s="27">
        <f>SUM(E10+E13+E19)</f>
        <v>546076.33</v>
      </c>
      <c r="F20" s="35"/>
    </row>
    <row r="21" spans="1:6" ht="22.5" customHeight="1">
      <c r="A21" s="137" t="s">
        <v>306</v>
      </c>
      <c r="B21" s="137"/>
      <c r="C21" s="137"/>
      <c r="D21" s="137"/>
      <c r="E21" s="46">
        <f>SUM(C5+C8-E20)</f>
        <v>177074.69000000006</v>
      </c>
      <c r="F21" s="35"/>
    </row>
    <row r="30" spans="1:2" ht="12.75" customHeight="1">
      <c r="A30" s="135"/>
      <c r="B30" s="135"/>
    </row>
  </sheetData>
  <sheetProtection selectLockedCells="1" selectUnlockedCells="1"/>
  <mergeCells count="15">
    <mergeCell ref="D8:E8"/>
    <mergeCell ref="A9:A19"/>
    <mergeCell ref="B9:B19"/>
    <mergeCell ref="C9:C19"/>
    <mergeCell ref="D11:E11"/>
    <mergeCell ref="A30:B30"/>
    <mergeCell ref="D14:E14"/>
    <mergeCell ref="A21:D21"/>
    <mergeCell ref="A1:E1"/>
    <mergeCell ref="A3:E3"/>
    <mergeCell ref="A4:E4"/>
    <mergeCell ref="A5:B5"/>
    <mergeCell ref="A6:C6"/>
    <mergeCell ref="A2:E2"/>
    <mergeCell ref="D6:E6"/>
  </mergeCells>
  <printOptions/>
  <pageMargins left="0.7875" right="0.7875" top="1.0527777777777778" bottom="1.0527777777777778" header="0.7875" footer="0.7875"/>
  <pageSetup horizontalDpi="300" verticalDpi="300" orientation="portrait" paperSize="9" scale="98" r:id="rId3"/>
  <headerFooter alignWithMargins="0">
    <oddHeader>&amp;C&amp;"Times New Roman,Обычный"&amp;12&amp;A</oddHeader>
    <oddFooter>&amp;C&amp;"Times New Roman,Обычный"&amp;12Страница &amp;P</oddFooter>
  </headerFooter>
  <legacyDrawing r:id="rId2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H21"/>
  <sheetViews>
    <sheetView zoomScalePageLayoutView="0" workbookViewId="0" topLeftCell="A4">
      <selection activeCell="C25" sqref="C25"/>
    </sheetView>
  </sheetViews>
  <sheetFormatPr defaultColWidth="11.57421875" defaultRowHeight="12.75" customHeight="1"/>
  <cols>
    <col min="1" max="1" width="21.57421875" style="7" customWidth="1"/>
    <col min="2" max="2" width="11.421875" style="7" customWidth="1"/>
    <col min="3" max="3" width="11.28125" style="7" customWidth="1"/>
    <col min="4" max="4" width="29.8515625" style="7" customWidth="1"/>
    <col min="5" max="5" width="12.28125" style="15" customWidth="1"/>
    <col min="6" max="16384" width="11.57421875" style="7" customWidth="1"/>
  </cols>
  <sheetData>
    <row r="1" spans="1:5" ht="12.75" customHeight="1">
      <c r="A1" s="6" t="s">
        <v>87</v>
      </c>
      <c r="B1" s="2"/>
      <c r="C1" s="2"/>
      <c r="D1" s="2"/>
      <c r="E1" s="14"/>
    </row>
    <row r="2" spans="1:5" ht="24.75" customHeight="1">
      <c r="A2" s="132" t="s">
        <v>281</v>
      </c>
      <c r="B2" s="132"/>
      <c r="C2" s="132"/>
      <c r="D2" s="132"/>
      <c r="E2" s="132"/>
    </row>
    <row r="3" spans="1:5" ht="18.75" customHeight="1">
      <c r="A3" s="127" t="s">
        <v>88</v>
      </c>
      <c r="B3" s="127"/>
      <c r="C3" s="127"/>
      <c r="D3" s="127"/>
      <c r="E3" s="127"/>
    </row>
    <row r="4" spans="1:5" ht="37.5" customHeight="1">
      <c r="A4" s="128" t="s">
        <v>274</v>
      </c>
      <c r="B4" s="128"/>
      <c r="C4" s="128"/>
      <c r="D4" s="128"/>
      <c r="E4" s="128"/>
    </row>
    <row r="5" spans="1:5" ht="42.75" customHeight="1">
      <c r="A5" s="129" t="s">
        <v>283</v>
      </c>
      <c r="B5" s="129"/>
      <c r="C5" s="25">
        <v>58374.09000000004</v>
      </c>
      <c r="D5" s="38" t="s">
        <v>320</v>
      </c>
      <c r="E5" s="32" t="s">
        <v>349</v>
      </c>
    </row>
    <row r="6" spans="1:5" ht="27" customHeight="1">
      <c r="A6" s="130" t="s">
        <v>133</v>
      </c>
      <c r="B6" s="130"/>
      <c r="C6" s="130"/>
      <c r="D6" s="130" t="s">
        <v>134</v>
      </c>
      <c r="E6" s="130"/>
    </row>
    <row r="7" spans="1:5" ht="41.25" customHeight="1">
      <c r="A7" s="26" t="s">
        <v>54</v>
      </c>
      <c r="B7" s="42" t="s">
        <v>158</v>
      </c>
      <c r="C7" s="42" t="s">
        <v>170</v>
      </c>
      <c r="D7" s="42" t="s">
        <v>299</v>
      </c>
      <c r="E7" s="42" t="s">
        <v>173</v>
      </c>
    </row>
    <row r="8" spans="1:5" ht="29.25" customHeight="1">
      <c r="A8" s="40" t="s">
        <v>131</v>
      </c>
      <c r="B8" s="62">
        <v>160086.64</v>
      </c>
      <c r="C8" s="62">
        <v>151098.8</v>
      </c>
      <c r="D8" s="133" t="s">
        <v>300</v>
      </c>
      <c r="E8" s="134"/>
    </row>
    <row r="9" spans="1:5" ht="102.75" customHeight="1">
      <c r="A9" s="138"/>
      <c r="B9" s="131"/>
      <c r="C9" s="131"/>
      <c r="D9" s="92" t="s">
        <v>130</v>
      </c>
      <c r="E9" s="62">
        <v>82822.18</v>
      </c>
    </row>
    <row r="10" spans="1:8" ht="24.75" customHeight="1">
      <c r="A10" s="138"/>
      <c r="B10" s="131"/>
      <c r="C10" s="131"/>
      <c r="D10" s="12" t="s">
        <v>302</v>
      </c>
      <c r="E10" s="49">
        <f>SUM(E9:E9)</f>
        <v>82822.18</v>
      </c>
      <c r="H10" s="59"/>
    </row>
    <row r="11" spans="1:5" ht="24" customHeight="1">
      <c r="A11" s="138"/>
      <c r="B11" s="131"/>
      <c r="C11" s="131"/>
      <c r="D11" s="133" t="s">
        <v>301</v>
      </c>
      <c r="E11" s="134"/>
    </row>
    <row r="12" spans="1:5" ht="23.25" customHeight="1">
      <c r="A12" s="138"/>
      <c r="B12" s="131"/>
      <c r="C12" s="131"/>
      <c r="D12" s="73" t="s">
        <v>455</v>
      </c>
      <c r="E12" s="62">
        <v>7941</v>
      </c>
    </row>
    <row r="13" spans="1:5" ht="23.25" customHeight="1">
      <c r="A13" s="138"/>
      <c r="B13" s="131"/>
      <c r="C13" s="131"/>
      <c r="D13" s="70" t="s">
        <v>303</v>
      </c>
      <c r="E13" s="49">
        <f>SUM(E12)</f>
        <v>7941</v>
      </c>
    </row>
    <row r="14" spans="1:5" ht="23.25" customHeight="1">
      <c r="A14" s="138"/>
      <c r="B14" s="131"/>
      <c r="C14" s="131"/>
      <c r="D14" s="133" t="s">
        <v>304</v>
      </c>
      <c r="E14" s="134"/>
    </row>
    <row r="15" spans="1:5" ht="17.25" customHeight="1">
      <c r="A15" s="138"/>
      <c r="B15" s="131"/>
      <c r="C15" s="131"/>
      <c r="D15" s="56"/>
      <c r="E15" s="62"/>
    </row>
    <row r="16" spans="1:5" ht="16.5" customHeight="1">
      <c r="A16" s="138"/>
      <c r="B16" s="131"/>
      <c r="C16" s="131"/>
      <c r="D16" s="56"/>
      <c r="E16" s="62"/>
    </row>
    <row r="17" spans="1:5" ht="21" customHeight="1">
      <c r="A17" s="139"/>
      <c r="B17" s="131"/>
      <c r="C17" s="131"/>
      <c r="D17" s="12" t="s">
        <v>305</v>
      </c>
      <c r="E17" s="49">
        <f>SUM(E16:E16)</f>
        <v>0</v>
      </c>
    </row>
    <row r="18" spans="1:5" ht="24" customHeight="1">
      <c r="A18" s="28" t="s">
        <v>2</v>
      </c>
      <c r="B18" s="41">
        <f>SUM(B8)</f>
        <v>160086.64</v>
      </c>
      <c r="C18" s="41">
        <f>SUM(C8)</f>
        <v>151098.8</v>
      </c>
      <c r="D18" s="26" t="s">
        <v>138</v>
      </c>
      <c r="E18" s="33">
        <f>SUM(E10+E13+E17)</f>
        <v>90763.18</v>
      </c>
    </row>
    <row r="19" spans="1:5" ht="22.5" customHeight="1">
      <c r="A19" s="137" t="s">
        <v>306</v>
      </c>
      <c r="B19" s="137"/>
      <c r="C19" s="137"/>
      <c r="D19" s="137"/>
      <c r="E19" s="50">
        <f>SUM(C5+C8-E18)</f>
        <v>118709.71000000002</v>
      </c>
    </row>
    <row r="20" ht="12.75" customHeight="1">
      <c r="D20" s="19"/>
    </row>
    <row r="21" spans="1:4" ht="12.75" customHeight="1">
      <c r="A21" s="52"/>
      <c r="B21" s="15"/>
      <c r="C21" s="15"/>
      <c r="D21" s="53"/>
    </row>
    <row r="36" ht="12" customHeight="1"/>
  </sheetData>
  <sheetProtection selectLockedCells="1" selectUnlockedCells="1"/>
  <mergeCells count="13">
    <mergeCell ref="A2:E2"/>
    <mergeCell ref="A3:E3"/>
    <mergeCell ref="A4:E4"/>
    <mergeCell ref="A5:B5"/>
    <mergeCell ref="A6:C6"/>
    <mergeCell ref="D6:E6"/>
    <mergeCell ref="D11:E11"/>
    <mergeCell ref="D14:E14"/>
    <mergeCell ref="A19:D19"/>
    <mergeCell ref="D8:E8"/>
    <mergeCell ref="A9:A17"/>
    <mergeCell ref="B9:B17"/>
    <mergeCell ref="C9:C17"/>
  </mergeCells>
  <printOptions/>
  <pageMargins left="0.7875" right="0.7875" top="1.0527777777777778" bottom="1.0527777777777778" header="0.7875" footer="0.7875"/>
  <pageSetup horizontalDpi="300" verticalDpi="300" orientation="portrait" paperSize="9" scale="97" r:id="rId3"/>
  <headerFooter alignWithMargins="0">
    <oddHeader>&amp;C&amp;"Times New Roman,Обычный"&amp;12&amp;A</oddHeader>
    <oddFooter>&amp;C&amp;"Times New Roman,Обычный"&amp;12Страница &amp;P</oddFooter>
  </headerFooter>
  <legacyDrawing r:id="rId2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H16"/>
  <sheetViews>
    <sheetView zoomScalePageLayoutView="0" workbookViewId="0" topLeftCell="A1">
      <selection activeCell="A15" sqref="A15"/>
    </sheetView>
  </sheetViews>
  <sheetFormatPr defaultColWidth="11.57421875" defaultRowHeight="12.75" customHeight="1"/>
  <cols>
    <col min="1" max="1" width="23.57421875" style="7" customWidth="1"/>
    <col min="2" max="2" width="11.00390625" style="7" customWidth="1"/>
    <col min="3" max="3" width="10.28125" style="7" customWidth="1"/>
    <col min="4" max="4" width="30.57421875" style="7" customWidth="1"/>
    <col min="5" max="5" width="12.421875" style="15" customWidth="1"/>
    <col min="6" max="16384" width="11.57421875" style="7" customWidth="1"/>
  </cols>
  <sheetData>
    <row r="1" spans="1:5" ht="12.75" customHeight="1">
      <c r="A1" s="6" t="s">
        <v>89</v>
      </c>
      <c r="B1" s="2"/>
      <c r="C1" s="2"/>
      <c r="D1" s="2"/>
      <c r="E1" s="14"/>
    </row>
    <row r="2" spans="1:5" ht="24.75" customHeight="1">
      <c r="A2" s="132" t="s">
        <v>281</v>
      </c>
      <c r="B2" s="132"/>
      <c r="C2" s="132"/>
      <c r="D2" s="132"/>
      <c r="E2" s="132"/>
    </row>
    <row r="3" spans="1:5" ht="18.75" customHeight="1">
      <c r="A3" s="127" t="s">
        <v>240</v>
      </c>
      <c r="B3" s="127"/>
      <c r="C3" s="127"/>
      <c r="D3" s="127"/>
      <c r="E3" s="127"/>
    </row>
    <row r="4" spans="1:5" ht="37.5" customHeight="1">
      <c r="A4" s="128" t="s">
        <v>241</v>
      </c>
      <c r="B4" s="128"/>
      <c r="C4" s="128"/>
      <c r="D4" s="128"/>
      <c r="E4" s="128"/>
    </row>
    <row r="5" spans="1:5" ht="40.5" customHeight="1">
      <c r="A5" s="129" t="s">
        <v>283</v>
      </c>
      <c r="B5" s="129"/>
      <c r="C5" s="25">
        <v>-159519.78</v>
      </c>
      <c r="D5" s="38" t="s">
        <v>320</v>
      </c>
      <c r="E5" s="32" t="s">
        <v>350</v>
      </c>
    </row>
    <row r="6" spans="1:5" ht="27" customHeight="1">
      <c r="A6" s="130" t="s">
        <v>133</v>
      </c>
      <c r="B6" s="130"/>
      <c r="C6" s="130"/>
      <c r="D6" s="130" t="s">
        <v>134</v>
      </c>
      <c r="E6" s="130"/>
    </row>
    <row r="7" spans="1:5" ht="41.25" customHeight="1">
      <c r="A7" s="26" t="s">
        <v>54</v>
      </c>
      <c r="B7" s="42" t="s">
        <v>158</v>
      </c>
      <c r="C7" s="42" t="s">
        <v>170</v>
      </c>
      <c r="D7" s="42" t="s">
        <v>299</v>
      </c>
      <c r="E7" s="42" t="s">
        <v>173</v>
      </c>
    </row>
    <row r="8" spans="1:5" ht="30.75" customHeight="1">
      <c r="A8" s="40" t="s">
        <v>131</v>
      </c>
      <c r="B8" s="62">
        <v>68976.4</v>
      </c>
      <c r="C8" s="62">
        <v>67679.83</v>
      </c>
      <c r="D8" s="133" t="s">
        <v>300</v>
      </c>
      <c r="E8" s="134"/>
    </row>
    <row r="9" spans="1:5" ht="104.25" customHeight="1">
      <c r="A9" s="138"/>
      <c r="B9" s="131"/>
      <c r="C9" s="131"/>
      <c r="D9" s="92" t="s">
        <v>130</v>
      </c>
      <c r="E9" s="62">
        <v>39140.99</v>
      </c>
    </row>
    <row r="10" spans="1:8" ht="21" customHeight="1">
      <c r="A10" s="138"/>
      <c r="B10" s="131"/>
      <c r="C10" s="131"/>
      <c r="D10" s="12" t="s">
        <v>302</v>
      </c>
      <c r="E10" s="49">
        <f>SUM(E9:E9)</f>
        <v>39140.99</v>
      </c>
      <c r="H10" s="59"/>
    </row>
    <row r="11" spans="1:5" ht="23.25" customHeight="1">
      <c r="A11" s="138"/>
      <c r="B11" s="131"/>
      <c r="C11" s="131"/>
      <c r="D11" s="133" t="s">
        <v>304</v>
      </c>
      <c r="E11" s="134"/>
    </row>
    <row r="12" spans="1:5" ht="23.25" customHeight="1">
      <c r="A12" s="138"/>
      <c r="B12" s="131"/>
      <c r="C12" s="131"/>
      <c r="D12" s="72"/>
      <c r="E12" s="62"/>
    </row>
    <row r="13" spans="1:5" ht="15" customHeight="1">
      <c r="A13" s="138"/>
      <c r="B13" s="131"/>
      <c r="C13" s="131"/>
      <c r="D13" s="56"/>
      <c r="E13" s="62"/>
    </row>
    <row r="14" spans="1:5" ht="25.5" customHeight="1">
      <c r="A14" s="139"/>
      <c r="B14" s="131"/>
      <c r="C14" s="131"/>
      <c r="D14" s="12" t="s">
        <v>305</v>
      </c>
      <c r="E14" s="49">
        <f>SUM(E12:E13)</f>
        <v>0</v>
      </c>
    </row>
    <row r="15" spans="1:5" ht="18.75" customHeight="1">
      <c r="A15" s="54" t="s">
        <v>2</v>
      </c>
      <c r="B15" s="41">
        <f>SUM(B8)</f>
        <v>68976.4</v>
      </c>
      <c r="C15" s="41">
        <f>SUM(C8)</f>
        <v>67679.83</v>
      </c>
      <c r="D15" s="26" t="s">
        <v>138</v>
      </c>
      <c r="E15" s="33">
        <f>E10+E14</f>
        <v>39140.99</v>
      </c>
    </row>
    <row r="16" spans="1:5" ht="22.5" customHeight="1">
      <c r="A16" s="137" t="s">
        <v>282</v>
      </c>
      <c r="B16" s="137"/>
      <c r="C16" s="137"/>
      <c r="D16" s="137"/>
      <c r="E16" s="50">
        <f>SUM(C5+C8-E15)</f>
        <v>-130980.94</v>
      </c>
    </row>
  </sheetData>
  <sheetProtection selectLockedCells="1" selectUnlockedCells="1"/>
  <mergeCells count="12">
    <mergeCell ref="C9:C14"/>
    <mergeCell ref="D11:E11"/>
    <mergeCell ref="A2:E2"/>
    <mergeCell ref="A3:E3"/>
    <mergeCell ref="A4:E4"/>
    <mergeCell ref="A5:B5"/>
    <mergeCell ref="A16:D16"/>
    <mergeCell ref="A6:C6"/>
    <mergeCell ref="D6:E6"/>
    <mergeCell ref="D8:E8"/>
    <mergeCell ref="A9:A14"/>
    <mergeCell ref="B9:B14"/>
  </mergeCells>
  <printOptions/>
  <pageMargins left="0.7875" right="0.7875" top="1.0527777777777778" bottom="1.0527777777777778" header="0.7875" footer="0.7875"/>
  <pageSetup horizontalDpi="300" verticalDpi="300" orientation="portrait" paperSize="9" scale="97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H16"/>
  <sheetViews>
    <sheetView zoomScalePageLayoutView="0" workbookViewId="0" topLeftCell="A1">
      <selection activeCell="G9" sqref="G9"/>
    </sheetView>
  </sheetViews>
  <sheetFormatPr defaultColWidth="11.57421875" defaultRowHeight="12.75" customHeight="1"/>
  <cols>
    <col min="1" max="1" width="23.140625" style="7" customWidth="1"/>
    <col min="2" max="2" width="11.421875" style="7" customWidth="1"/>
    <col min="3" max="3" width="10.140625" style="7" customWidth="1"/>
    <col min="4" max="4" width="30.421875" style="7" customWidth="1"/>
    <col min="5" max="5" width="11.140625" style="15" customWidth="1"/>
    <col min="6" max="16384" width="11.57421875" style="7" customWidth="1"/>
  </cols>
  <sheetData>
    <row r="1" spans="1:5" ht="12.75" customHeight="1">
      <c r="A1" s="6" t="s">
        <v>90</v>
      </c>
      <c r="B1" s="2"/>
      <c r="C1" s="2"/>
      <c r="D1" s="2"/>
      <c r="E1" s="14"/>
    </row>
    <row r="2" spans="1:5" ht="24.75" customHeight="1">
      <c r="A2" s="132" t="s">
        <v>281</v>
      </c>
      <c r="B2" s="132"/>
      <c r="C2" s="132"/>
      <c r="D2" s="132"/>
      <c r="E2" s="132"/>
    </row>
    <row r="3" spans="1:5" ht="18.75" customHeight="1">
      <c r="A3" s="127" t="s">
        <v>91</v>
      </c>
      <c r="B3" s="127"/>
      <c r="C3" s="127"/>
      <c r="D3" s="127"/>
      <c r="E3" s="127"/>
    </row>
    <row r="4" spans="1:5" ht="37.5" customHeight="1">
      <c r="A4" s="128" t="s">
        <v>456</v>
      </c>
      <c r="B4" s="128"/>
      <c r="C4" s="128"/>
      <c r="D4" s="128"/>
      <c r="E4" s="128"/>
    </row>
    <row r="5" spans="1:5" ht="36.75" customHeight="1">
      <c r="A5" s="129" t="s">
        <v>283</v>
      </c>
      <c r="B5" s="129"/>
      <c r="C5" s="25">
        <v>-105011.44</v>
      </c>
      <c r="D5" s="38" t="s">
        <v>320</v>
      </c>
      <c r="E5" s="32" t="s">
        <v>351</v>
      </c>
    </row>
    <row r="6" spans="1:5" ht="18.75" customHeight="1">
      <c r="A6" s="130" t="s">
        <v>133</v>
      </c>
      <c r="B6" s="130"/>
      <c r="C6" s="130"/>
      <c r="D6" s="130" t="s">
        <v>134</v>
      </c>
      <c r="E6" s="130"/>
    </row>
    <row r="7" spans="1:5" ht="41.25" customHeight="1">
      <c r="A7" s="26" t="s">
        <v>54</v>
      </c>
      <c r="B7" s="42" t="s">
        <v>158</v>
      </c>
      <c r="C7" s="42" t="s">
        <v>170</v>
      </c>
      <c r="D7" s="42" t="s">
        <v>299</v>
      </c>
      <c r="E7" s="42" t="s">
        <v>173</v>
      </c>
    </row>
    <row r="8" spans="1:5" ht="29.25" customHeight="1">
      <c r="A8" s="40" t="s">
        <v>131</v>
      </c>
      <c r="B8" s="62">
        <v>48722.61</v>
      </c>
      <c r="C8" s="62">
        <v>37896.85</v>
      </c>
      <c r="D8" s="133" t="s">
        <v>300</v>
      </c>
      <c r="E8" s="134"/>
    </row>
    <row r="9" spans="1:5" ht="108.75" customHeight="1">
      <c r="A9" s="138"/>
      <c r="B9" s="152"/>
      <c r="C9" s="152"/>
      <c r="D9" s="92" t="s">
        <v>130</v>
      </c>
      <c r="E9" s="62">
        <v>48160.66</v>
      </c>
    </row>
    <row r="10" spans="1:8" ht="26.25" customHeight="1">
      <c r="A10" s="138"/>
      <c r="B10" s="152"/>
      <c r="C10" s="152"/>
      <c r="D10" s="12" t="s">
        <v>302</v>
      </c>
      <c r="E10" s="49">
        <f>SUM(E9:E9)</f>
        <v>48160.66</v>
      </c>
      <c r="H10" s="59"/>
    </row>
    <row r="11" spans="1:5" ht="23.25" customHeight="1">
      <c r="A11" s="138"/>
      <c r="B11" s="152"/>
      <c r="C11" s="152"/>
      <c r="D11" s="133" t="s">
        <v>304</v>
      </c>
      <c r="E11" s="134"/>
    </row>
    <row r="12" spans="1:5" ht="23.25" customHeight="1">
      <c r="A12" s="138"/>
      <c r="B12" s="152"/>
      <c r="C12" s="152"/>
      <c r="D12" s="56"/>
      <c r="E12" s="62"/>
    </row>
    <row r="13" spans="1:5" ht="20.25" customHeight="1">
      <c r="A13" s="138"/>
      <c r="B13" s="152"/>
      <c r="C13" s="152"/>
      <c r="D13" s="56"/>
      <c r="E13" s="62"/>
    </row>
    <row r="14" spans="1:5" ht="25.5" customHeight="1">
      <c r="A14" s="139"/>
      <c r="B14" s="153"/>
      <c r="C14" s="153"/>
      <c r="D14" s="12" t="s">
        <v>305</v>
      </c>
      <c r="E14" s="49">
        <f>SUM(E13:E13)</f>
        <v>0</v>
      </c>
    </row>
    <row r="15" spans="1:5" ht="24" customHeight="1">
      <c r="A15" s="28" t="s">
        <v>2</v>
      </c>
      <c r="B15" s="41">
        <f>SUM(B8)</f>
        <v>48722.61</v>
      </c>
      <c r="C15" s="41">
        <f>SUM(C8)</f>
        <v>37896.85</v>
      </c>
      <c r="D15" s="26" t="s">
        <v>138</v>
      </c>
      <c r="E15" s="33">
        <f>E10+E14</f>
        <v>48160.66</v>
      </c>
    </row>
    <row r="16" spans="1:5" ht="22.5" customHeight="1">
      <c r="A16" s="168" t="s">
        <v>457</v>
      </c>
      <c r="B16" s="169"/>
      <c r="C16" s="169"/>
      <c r="D16" s="170"/>
      <c r="E16" s="50">
        <f>SUM(C5+C8-E15)</f>
        <v>-115275.25</v>
      </c>
    </row>
  </sheetData>
  <sheetProtection selectLockedCells="1" selectUnlockedCells="1"/>
  <mergeCells count="12">
    <mergeCell ref="C9:C14"/>
    <mergeCell ref="D11:E11"/>
    <mergeCell ref="A2:E2"/>
    <mergeCell ref="A3:E3"/>
    <mergeCell ref="A4:E4"/>
    <mergeCell ref="A5:B5"/>
    <mergeCell ref="A16:D16"/>
    <mergeCell ref="A6:C6"/>
    <mergeCell ref="D6:E6"/>
    <mergeCell ref="D8:E8"/>
    <mergeCell ref="A9:A14"/>
    <mergeCell ref="B9:B14"/>
  </mergeCells>
  <printOptions/>
  <pageMargins left="0.7875" right="0.7875" top="1.0527777777777778" bottom="1.0527777777777778" header="0.7875" footer="0.7875"/>
  <pageSetup horizontalDpi="300" verticalDpi="300" orientation="portrait" paperSize="9" scale="97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000000"/>
  </sheetPr>
  <dimension ref="A1:E16"/>
  <sheetViews>
    <sheetView zoomScalePageLayoutView="0" workbookViewId="0" topLeftCell="A5">
      <selection activeCell="G21" sqref="G20:G21"/>
    </sheetView>
  </sheetViews>
  <sheetFormatPr defaultColWidth="11.57421875" defaultRowHeight="12.75" customHeight="1"/>
  <cols>
    <col min="1" max="1" width="24.7109375" style="20" customWidth="1"/>
    <col min="2" max="2" width="10.421875" style="20" customWidth="1"/>
    <col min="3" max="3" width="10.8515625" style="20" customWidth="1"/>
    <col min="4" max="4" width="28.7109375" style="20" customWidth="1"/>
    <col min="5" max="5" width="12.8515625" style="21" customWidth="1"/>
    <col min="6" max="16384" width="11.57421875" style="20" customWidth="1"/>
  </cols>
  <sheetData>
    <row r="1" spans="1:5" ht="12.75" customHeight="1">
      <c r="A1" s="8" t="s">
        <v>92</v>
      </c>
      <c r="B1" s="10"/>
      <c r="C1" s="10"/>
      <c r="D1" s="10"/>
      <c r="E1" s="31"/>
    </row>
    <row r="2" spans="1:5" ht="17.25" customHeight="1">
      <c r="A2" s="166" t="s">
        <v>281</v>
      </c>
      <c r="B2" s="166"/>
      <c r="C2" s="166"/>
      <c r="D2" s="166"/>
      <c r="E2" s="166"/>
    </row>
    <row r="3" spans="1:5" ht="18.75" customHeight="1">
      <c r="A3" s="158" t="s">
        <v>93</v>
      </c>
      <c r="B3" s="158"/>
      <c r="C3" s="158"/>
      <c r="D3" s="158"/>
      <c r="E3" s="158"/>
    </row>
    <row r="4" spans="1:5" ht="37.5" customHeight="1">
      <c r="A4" s="130" t="s">
        <v>242</v>
      </c>
      <c r="B4" s="130"/>
      <c r="C4" s="130"/>
      <c r="D4" s="130"/>
      <c r="E4" s="130"/>
    </row>
    <row r="5" spans="1:5" ht="42.75" customHeight="1">
      <c r="A5" s="129" t="s">
        <v>283</v>
      </c>
      <c r="B5" s="129"/>
      <c r="C5" s="25">
        <v>-140873.89</v>
      </c>
      <c r="D5" s="38" t="s">
        <v>320</v>
      </c>
      <c r="E5" s="32" t="s">
        <v>284</v>
      </c>
    </row>
    <row r="6" spans="1:5" ht="27" customHeight="1">
      <c r="A6" s="130" t="s">
        <v>133</v>
      </c>
      <c r="B6" s="130"/>
      <c r="C6" s="130"/>
      <c r="D6" s="130" t="s">
        <v>134</v>
      </c>
      <c r="E6" s="130"/>
    </row>
    <row r="7" spans="1:5" ht="41.25" customHeight="1">
      <c r="A7" s="89" t="s">
        <v>54</v>
      </c>
      <c r="B7" s="90" t="s">
        <v>158</v>
      </c>
      <c r="C7" s="90" t="s">
        <v>170</v>
      </c>
      <c r="D7" s="42" t="s">
        <v>299</v>
      </c>
      <c r="E7" s="42" t="s">
        <v>173</v>
      </c>
    </row>
    <row r="8" spans="1:5" ht="29.25" customHeight="1">
      <c r="A8" s="32" t="s">
        <v>131</v>
      </c>
      <c r="B8" s="91">
        <v>90297.67</v>
      </c>
      <c r="C8" s="91">
        <v>78741.52</v>
      </c>
      <c r="D8" s="133" t="s">
        <v>300</v>
      </c>
      <c r="E8" s="134"/>
    </row>
    <row r="9" spans="1:5" ht="101.25" customHeight="1">
      <c r="A9" s="171" t="s">
        <v>458</v>
      </c>
      <c r="B9" s="173">
        <v>24760.4</v>
      </c>
      <c r="C9" s="173">
        <v>21372.04</v>
      </c>
      <c r="D9" s="92" t="s">
        <v>130</v>
      </c>
      <c r="E9" s="62">
        <v>68021.58</v>
      </c>
    </row>
    <row r="10" spans="1:5" ht="36" customHeight="1">
      <c r="A10" s="172"/>
      <c r="B10" s="173"/>
      <c r="C10" s="173"/>
      <c r="D10" s="12" t="s">
        <v>302</v>
      </c>
      <c r="E10" s="49">
        <f>SUM(E9:E9)</f>
        <v>68021.58</v>
      </c>
    </row>
    <row r="11" spans="1:5" ht="16.5" customHeight="1">
      <c r="A11" s="172"/>
      <c r="B11" s="173"/>
      <c r="C11" s="173"/>
      <c r="D11" s="133" t="s">
        <v>304</v>
      </c>
      <c r="E11" s="134"/>
    </row>
    <row r="12" spans="1:5" ht="24.75" customHeight="1">
      <c r="A12" s="172"/>
      <c r="B12" s="173"/>
      <c r="C12" s="173"/>
      <c r="D12" s="56"/>
      <c r="E12" s="62"/>
    </row>
    <row r="13" spans="1:5" ht="24.75" customHeight="1">
      <c r="A13" s="172"/>
      <c r="B13" s="173"/>
      <c r="C13" s="173"/>
      <c r="D13" s="56"/>
      <c r="E13" s="62"/>
    </row>
    <row r="14" spans="1:5" ht="15" customHeight="1">
      <c r="A14" s="172"/>
      <c r="B14" s="173"/>
      <c r="C14" s="173"/>
      <c r="D14" s="12" t="s">
        <v>305</v>
      </c>
      <c r="E14" s="49">
        <f>SUM(E13:E13)</f>
        <v>0</v>
      </c>
    </row>
    <row r="15" spans="1:5" ht="24" customHeight="1">
      <c r="A15" s="94" t="s">
        <v>2</v>
      </c>
      <c r="B15" s="27">
        <f>SUM(B8)</f>
        <v>90297.67</v>
      </c>
      <c r="C15" s="27">
        <f>SUM(C8)</f>
        <v>78741.52</v>
      </c>
      <c r="D15" s="89" t="s">
        <v>138</v>
      </c>
      <c r="E15" s="33">
        <f>SUM(E10+E14)</f>
        <v>68021.58</v>
      </c>
    </row>
    <row r="16" spans="1:5" ht="22.5" customHeight="1">
      <c r="A16" s="165" t="s">
        <v>282</v>
      </c>
      <c r="B16" s="165"/>
      <c r="C16" s="165"/>
      <c r="D16" s="165"/>
      <c r="E16" s="49">
        <f>SUM(C5+C8-E15)</f>
        <v>-130153.95000000001</v>
      </c>
    </row>
  </sheetData>
  <sheetProtection selectLockedCells="1" selectUnlockedCells="1"/>
  <mergeCells count="12">
    <mergeCell ref="D8:E8"/>
    <mergeCell ref="A9:A14"/>
    <mergeCell ref="B9:B14"/>
    <mergeCell ref="C9:C14"/>
    <mergeCell ref="A16:D16"/>
    <mergeCell ref="D11:E11"/>
    <mergeCell ref="A2:E2"/>
    <mergeCell ref="A3:E3"/>
    <mergeCell ref="A4:E4"/>
    <mergeCell ref="A5:B5"/>
    <mergeCell ref="A6:C6"/>
    <mergeCell ref="D6:E6"/>
  </mergeCells>
  <printOptions/>
  <pageMargins left="0.7875" right="0.7875" top="1.0527777777777778" bottom="1.0527777777777778" header="0.7875" footer="0.7875"/>
  <pageSetup horizontalDpi="300" verticalDpi="300" orientation="portrait" paperSize="9" scale="96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F24"/>
  <sheetViews>
    <sheetView zoomScalePageLayoutView="0" workbookViewId="0" topLeftCell="A4">
      <selection activeCell="F19" sqref="F19"/>
    </sheetView>
  </sheetViews>
  <sheetFormatPr defaultColWidth="11.57421875" defaultRowHeight="12.75" customHeight="1"/>
  <cols>
    <col min="1" max="1" width="21.00390625" style="17" customWidth="1"/>
    <col min="2" max="2" width="11.7109375" style="17" customWidth="1"/>
    <col min="3" max="3" width="11.28125" style="17" customWidth="1"/>
    <col min="4" max="4" width="29.57421875" style="17" customWidth="1"/>
    <col min="5" max="5" width="14.28125" style="18" customWidth="1"/>
    <col min="6" max="16384" width="11.57421875" style="17" customWidth="1"/>
  </cols>
  <sheetData>
    <row r="1" spans="1:5" ht="12.75" customHeight="1">
      <c r="A1" s="1" t="s">
        <v>94</v>
      </c>
      <c r="B1" s="65"/>
      <c r="C1" s="65"/>
      <c r="D1" s="65"/>
      <c r="E1" s="66"/>
    </row>
    <row r="2" spans="1:5" ht="17.25" customHeight="1">
      <c r="A2" s="177" t="s">
        <v>281</v>
      </c>
      <c r="B2" s="177"/>
      <c r="C2" s="177"/>
      <c r="D2" s="177"/>
      <c r="E2" s="177"/>
    </row>
    <row r="3" spans="1:5" ht="18.75" customHeight="1">
      <c r="A3" s="178" t="s">
        <v>95</v>
      </c>
      <c r="B3" s="179"/>
      <c r="C3" s="179"/>
      <c r="D3" s="179"/>
      <c r="E3" s="180"/>
    </row>
    <row r="4" spans="1:5" ht="37.5" customHeight="1">
      <c r="A4" s="140" t="s">
        <v>277</v>
      </c>
      <c r="B4" s="141"/>
      <c r="C4" s="141"/>
      <c r="D4" s="141"/>
      <c r="E4" s="142"/>
    </row>
    <row r="5" spans="1:5" ht="45" customHeight="1">
      <c r="A5" s="181" t="s">
        <v>283</v>
      </c>
      <c r="B5" s="181"/>
      <c r="C5" s="67">
        <v>-225717.07000000007</v>
      </c>
      <c r="D5" s="106" t="s">
        <v>320</v>
      </c>
      <c r="E5" s="40" t="s">
        <v>352</v>
      </c>
    </row>
    <row r="6" spans="1:5" ht="20.25" customHeight="1">
      <c r="A6" s="140" t="s">
        <v>133</v>
      </c>
      <c r="B6" s="141"/>
      <c r="C6" s="142"/>
      <c r="D6" s="140" t="s">
        <v>134</v>
      </c>
      <c r="E6" s="142"/>
    </row>
    <row r="7" spans="1:5" ht="27" customHeight="1">
      <c r="A7" s="26" t="s">
        <v>54</v>
      </c>
      <c r="B7" s="42" t="s">
        <v>158</v>
      </c>
      <c r="C7" s="42" t="s">
        <v>170</v>
      </c>
      <c r="D7" s="42" t="s">
        <v>299</v>
      </c>
      <c r="E7" s="42" t="s">
        <v>173</v>
      </c>
    </row>
    <row r="8" spans="1:5" ht="36" customHeight="1">
      <c r="A8" s="40" t="s">
        <v>131</v>
      </c>
      <c r="B8" s="62">
        <v>1392796.48</v>
      </c>
      <c r="C8" s="62">
        <v>1370228.49</v>
      </c>
      <c r="D8" s="133" t="s">
        <v>300</v>
      </c>
      <c r="E8" s="134"/>
    </row>
    <row r="9" spans="1:5" ht="109.5" customHeight="1">
      <c r="A9" s="138"/>
      <c r="B9" s="174"/>
      <c r="C9" s="174"/>
      <c r="D9" s="44" t="s">
        <v>130</v>
      </c>
      <c r="E9" s="62">
        <v>960642.03</v>
      </c>
    </row>
    <row r="10" spans="1:5" ht="29.25" customHeight="1">
      <c r="A10" s="138"/>
      <c r="B10" s="174"/>
      <c r="C10" s="174"/>
      <c r="D10" s="12" t="s">
        <v>302</v>
      </c>
      <c r="E10" s="50">
        <f>SUM(E9:E9)</f>
        <v>960642.03</v>
      </c>
    </row>
    <row r="11" spans="1:5" ht="22.5" customHeight="1">
      <c r="A11" s="138"/>
      <c r="B11" s="174"/>
      <c r="C11" s="174"/>
      <c r="D11" s="133" t="s">
        <v>301</v>
      </c>
      <c r="E11" s="134"/>
    </row>
    <row r="12" spans="1:5" ht="27.75" customHeight="1">
      <c r="A12" s="138"/>
      <c r="B12" s="174"/>
      <c r="C12" s="174"/>
      <c r="D12" s="73" t="s">
        <v>455</v>
      </c>
      <c r="E12" s="51">
        <v>16558</v>
      </c>
    </row>
    <row r="13" spans="1:5" ht="17.25" customHeight="1">
      <c r="A13" s="138"/>
      <c r="B13" s="174"/>
      <c r="C13" s="174"/>
      <c r="D13" s="70" t="s">
        <v>303</v>
      </c>
      <c r="E13" s="50">
        <f>SUM(E12)</f>
        <v>16558</v>
      </c>
    </row>
    <row r="14" spans="1:5" ht="17.25" customHeight="1">
      <c r="A14" s="138"/>
      <c r="B14" s="174"/>
      <c r="C14" s="174"/>
      <c r="D14" s="133" t="s">
        <v>304</v>
      </c>
      <c r="E14" s="134"/>
    </row>
    <row r="15" spans="1:5" ht="30.75" customHeight="1">
      <c r="A15" s="138"/>
      <c r="B15" s="174"/>
      <c r="C15" s="174"/>
      <c r="D15" s="56"/>
      <c r="E15" s="62"/>
    </row>
    <row r="16" spans="1:5" ht="17.25" customHeight="1">
      <c r="A16" s="138"/>
      <c r="B16" s="174"/>
      <c r="C16" s="174"/>
      <c r="D16" s="56"/>
      <c r="E16" s="62"/>
    </row>
    <row r="17" spans="1:5" ht="27" customHeight="1">
      <c r="A17" s="139"/>
      <c r="B17" s="175"/>
      <c r="C17" s="175"/>
      <c r="D17" s="12" t="s">
        <v>305</v>
      </c>
      <c r="E17" s="50">
        <f>SUM(E16:E16)</f>
        <v>0</v>
      </c>
    </row>
    <row r="18" spans="1:6" ht="26.25" customHeight="1">
      <c r="A18" s="54" t="s">
        <v>2</v>
      </c>
      <c r="B18" s="107">
        <f>SUM(B8)</f>
        <v>1392796.48</v>
      </c>
      <c r="C18" s="107">
        <f>SUM(C8)</f>
        <v>1370228.49</v>
      </c>
      <c r="D18" s="26" t="s">
        <v>138</v>
      </c>
      <c r="E18" s="108">
        <f>SUM(E10+E13+E17)</f>
        <v>977200.03</v>
      </c>
      <c r="F18" s="109"/>
    </row>
    <row r="19" spans="1:5" ht="22.5" customHeight="1">
      <c r="A19" s="168" t="s">
        <v>306</v>
      </c>
      <c r="B19" s="169"/>
      <c r="C19" s="169"/>
      <c r="D19" s="170"/>
      <c r="E19" s="50">
        <f>SUM(C5+C8-E18)</f>
        <v>167311.3899999999</v>
      </c>
    </row>
    <row r="20" spans="1:2" ht="12.75" customHeight="1">
      <c r="A20" s="176"/>
      <c r="B20" s="176"/>
    </row>
    <row r="21" spans="1:2" ht="12.75" customHeight="1">
      <c r="A21" s="176"/>
      <c r="B21" s="176"/>
    </row>
    <row r="22" spans="1:2" ht="12.75" customHeight="1">
      <c r="A22" s="176"/>
      <c r="B22" s="176"/>
    </row>
    <row r="23" spans="1:2" ht="12.75" customHeight="1">
      <c r="A23" s="176"/>
      <c r="B23" s="176"/>
    </row>
    <row r="24" spans="1:2" ht="12.75" customHeight="1">
      <c r="A24" s="176"/>
      <c r="B24" s="176"/>
    </row>
  </sheetData>
  <sheetProtection selectLockedCells="1" selectUnlockedCells="1"/>
  <mergeCells count="18">
    <mergeCell ref="A24:B24"/>
    <mergeCell ref="A2:E2"/>
    <mergeCell ref="D6:E6"/>
    <mergeCell ref="D8:E8"/>
    <mergeCell ref="A22:B22"/>
    <mergeCell ref="A23:B23"/>
    <mergeCell ref="A3:E3"/>
    <mergeCell ref="A4:E4"/>
    <mergeCell ref="A5:B5"/>
    <mergeCell ref="A6:C6"/>
    <mergeCell ref="C9:C17"/>
    <mergeCell ref="D11:E11"/>
    <mergeCell ref="D14:E14"/>
    <mergeCell ref="A19:D19"/>
    <mergeCell ref="A20:B20"/>
    <mergeCell ref="A21:B21"/>
    <mergeCell ref="A9:A17"/>
    <mergeCell ref="B9:B17"/>
  </mergeCells>
  <printOptions/>
  <pageMargins left="0.7875" right="0.7875" top="1.0527777777777778" bottom="1.0527777777777778" header="0.7875" footer="0.7875"/>
  <pageSetup horizontalDpi="300" verticalDpi="300" orientation="portrait" paperSize="9" scale="96" r:id="rId3"/>
  <headerFooter alignWithMargins="0">
    <oddHeader>&amp;C&amp;"Times New Roman,Обычный"&amp;12&amp;A</oddHeader>
    <oddFooter>&amp;C&amp;"Times New Roman,Обычный"&amp;12Страница &amp;P</oddFooter>
  </headerFooter>
  <legacyDrawing r:id="rId2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F20"/>
  <sheetViews>
    <sheetView zoomScalePageLayoutView="0" workbookViewId="0" topLeftCell="A4">
      <selection activeCell="G18" sqref="G18"/>
    </sheetView>
  </sheetViews>
  <sheetFormatPr defaultColWidth="11.57421875" defaultRowHeight="12.75" customHeight="1"/>
  <cols>
    <col min="1" max="1" width="21.8515625" style="17" customWidth="1"/>
    <col min="2" max="3" width="11.00390625" style="17" customWidth="1"/>
    <col min="4" max="4" width="31.57421875" style="17" customWidth="1"/>
    <col min="5" max="5" width="13.28125" style="18" customWidth="1"/>
    <col min="6" max="16384" width="11.57421875" style="17" customWidth="1"/>
  </cols>
  <sheetData>
    <row r="1" spans="1:5" ht="12.75" customHeight="1">
      <c r="A1" s="1" t="s">
        <v>96</v>
      </c>
      <c r="B1" s="65"/>
      <c r="C1" s="65"/>
      <c r="D1" s="65"/>
      <c r="E1" s="66"/>
    </row>
    <row r="2" spans="1:5" ht="17.25" customHeight="1">
      <c r="A2" s="177" t="s">
        <v>281</v>
      </c>
      <c r="B2" s="177"/>
      <c r="C2" s="177"/>
      <c r="D2" s="177"/>
      <c r="E2" s="177"/>
    </row>
    <row r="3" spans="1:5" ht="18.75" customHeight="1">
      <c r="A3" s="182" t="s">
        <v>243</v>
      </c>
      <c r="B3" s="182"/>
      <c r="C3" s="182"/>
      <c r="D3" s="182"/>
      <c r="E3" s="182"/>
    </row>
    <row r="4" spans="1:5" ht="37.5" customHeight="1">
      <c r="A4" s="128" t="s">
        <v>459</v>
      </c>
      <c r="B4" s="128"/>
      <c r="C4" s="128"/>
      <c r="D4" s="128"/>
      <c r="E4" s="128"/>
    </row>
    <row r="5" spans="1:5" ht="55.5" customHeight="1">
      <c r="A5" s="181" t="s">
        <v>283</v>
      </c>
      <c r="B5" s="181"/>
      <c r="C5" s="67">
        <v>14421.080000000002</v>
      </c>
      <c r="D5" s="106" t="s">
        <v>320</v>
      </c>
      <c r="E5" s="40" t="s">
        <v>353</v>
      </c>
    </row>
    <row r="6" spans="1:5" ht="20.25" customHeight="1">
      <c r="A6" s="128" t="s">
        <v>133</v>
      </c>
      <c r="B6" s="128"/>
      <c r="C6" s="128"/>
      <c r="D6" s="128" t="s">
        <v>134</v>
      </c>
      <c r="E6" s="128"/>
    </row>
    <row r="7" spans="1:5" ht="27" customHeight="1">
      <c r="A7" s="26" t="s">
        <v>54</v>
      </c>
      <c r="B7" s="42" t="s">
        <v>158</v>
      </c>
      <c r="C7" s="42" t="s">
        <v>170</v>
      </c>
      <c r="D7" s="42" t="s">
        <v>299</v>
      </c>
      <c r="E7" s="42" t="s">
        <v>173</v>
      </c>
    </row>
    <row r="8" spans="1:5" ht="36" customHeight="1">
      <c r="A8" s="40" t="s">
        <v>131</v>
      </c>
      <c r="B8" s="62">
        <v>43613.76</v>
      </c>
      <c r="C8" s="62">
        <v>31581.64</v>
      </c>
      <c r="D8" s="133" t="s">
        <v>300</v>
      </c>
      <c r="E8" s="134"/>
    </row>
    <row r="9" spans="1:5" ht="108" customHeight="1">
      <c r="A9" s="138"/>
      <c r="B9" s="174"/>
      <c r="C9" s="174"/>
      <c r="D9" s="44" t="s">
        <v>130</v>
      </c>
      <c r="E9" s="62">
        <v>42748.43</v>
      </c>
    </row>
    <row r="10" spans="1:5" ht="29.25" customHeight="1">
      <c r="A10" s="138"/>
      <c r="B10" s="174"/>
      <c r="C10" s="174"/>
      <c r="D10" s="12" t="s">
        <v>302</v>
      </c>
      <c r="E10" s="50">
        <f>SUM(E9:E9)</f>
        <v>42748.43</v>
      </c>
    </row>
    <row r="11" spans="1:5" ht="22.5" customHeight="1">
      <c r="A11" s="138"/>
      <c r="B11" s="174"/>
      <c r="C11" s="174"/>
      <c r="D11" s="133" t="s">
        <v>301</v>
      </c>
      <c r="E11" s="134"/>
    </row>
    <row r="12" spans="1:5" ht="27.75" customHeight="1">
      <c r="A12" s="138"/>
      <c r="B12" s="174"/>
      <c r="C12" s="174"/>
      <c r="D12" s="110" t="s">
        <v>460</v>
      </c>
      <c r="E12" s="51">
        <v>7393</v>
      </c>
    </row>
    <row r="13" spans="1:5" ht="17.25" customHeight="1">
      <c r="A13" s="138"/>
      <c r="B13" s="174"/>
      <c r="C13" s="174"/>
      <c r="D13" s="70" t="s">
        <v>303</v>
      </c>
      <c r="E13" s="50">
        <f>SUM(E12)</f>
        <v>7393</v>
      </c>
    </row>
    <row r="14" spans="1:5" ht="17.25" customHeight="1">
      <c r="A14" s="138"/>
      <c r="B14" s="174"/>
      <c r="C14" s="174"/>
      <c r="D14" s="133" t="s">
        <v>304</v>
      </c>
      <c r="E14" s="134"/>
    </row>
    <row r="15" spans="1:5" ht="15.75" customHeight="1">
      <c r="A15" s="138"/>
      <c r="B15" s="174"/>
      <c r="C15" s="174"/>
      <c r="D15" s="56"/>
      <c r="E15" s="62"/>
    </row>
    <row r="16" spans="1:5" ht="17.25" customHeight="1">
      <c r="A16" s="138"/>
      <c r="B16" s="174"/>
      <c r="C16" s="174"/>
      <c r="D16" s="56"/>
      <c r="E16" s="62"/>
    </row>
    <row r="17" spans="1:5" ht="27" customHeight="1">
      <c r="A17" s="139"/>
      <c r="B17" s="175"/>
      <c r="C17" s="175"/>
      <c r="D17" s="12" t="s">
        <v>305</v>
      </c>
      <c r="E17" s="50">
        <f>SUM(E16:E16)</f>
        <v>0</v>
      </c>
    </row>
    <row r="18" spans="1:6" ht="17.25" customHeight="1">
      <c r="A18" s="28" t="s">
        <v>2</v>
      </c>
      <c r="B18" s="107">
        <f>SUM(B8)</f>
        <v>43613.76</v>
      </c>
      <c r="C18" s="107">
        <f>SUM(C8)</f>
        <v>31581.64</v>
      </c>
      <c r="D18" s="26" t="s">
        <v>138</v>
      </c>
      <c r="E18" s="108">
        <f>SUM(E10+E13+E17)</f>
        <v>50141.43</v>
      </c>
      <c r="F18" s="109"/>
    </row>
    <row r="19" spans="1:5" ht="22.5" customHeight="1">
      <c r="A19" s="168" t="s">
        <v>306</v>
      </c>
      <c r="B19" s="169"/>
      <c r="C19" s="169"/>
      <c r="D19" s="170"/>
      <c r="E19" s="50">
        <f>SUM(C5+C8-E18)</f>
        <v>-4138.709999999999</v>
      </c>
    </row>
    <row r="20" spans="1:2" ht="12.75" customHeight="1">
      <c r="A20" s="13"/>
      <c r="B20" s="13"/>
    </row>
  </sheetData>
  <sheetProtection selectLockedCells="1" selectUnlockedCells="1"/>
  <mergeCells count="13">
    <mergeCell ref="C9:C17"/>
    <mergeCell ref="D11:E11"/>
    <mergeCell ref="D14:E14"/>
    <mergeCell ref="A19:D19"/>
    <mergeCell ref="A2:E2"/>
    <mergeCell ref="A3:E3"/>
    <mergeCell ref="A4:E4"/>
    <mergeCell ref="A5:B5"/>
    <mergeCell ref="A6:C6"/>
    <mergeCell ref="D6:E6"/>
    <mergeCell ref="D8:E8"/>
    <mergeCell ref="A9:A17"/>
    <mergeCell ref="B9:B17"/>
  </mergeCells>
  <printOptions/>
  <pageMargins left="0.7875" right="0.7875" top="1.0527777777777778" bottom="1.0527777777777778" header="0.7875" footer="0.7875"/>
  <pageSetup horizontalDpi="300" verticalDpi="300" orientation="portrait" paperSize="9" scale="96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F20"/>
  <sheetViews>
    <sheetView zoomScalePageLayoutView="0" workbookViewId="0" topLeftCell="A2">
      <selection activeCell="F18" sqref="F18"/>
    </sheetView>
  </sheetViews>
  <sheetFormatPr defaultColWidth="11.57421875" defaultRowHeight="12.75" customHeight="1"/>
  <cols>
    <col min="1" max="1" width="24.421875" style="20" customWidth="1"/>
    <col min="2" max="2" width="11.28125" style="20" customWidth="1"/>
    <col min="3" max="3" width="10.28125" style="20" customWidth="1"/>
    <col min="4" max="4" width="31.00390625" style="21" customWidth="1"/>
    <col min="5" max="5" width="12.28125" style="21" customWidth="1"/>
    <col min="6" max="16384" width="11.57421875" style="20" customWidth="1"/>
  </cols>
  <sheetData>
    <row r="1" spans="1:5" ht="12.75" customHeight="1">
      <c r="A1" s="8" t="s">
        <v>97</v>
      </c>
      <c r="B1" s="10"/>
      <c r="C1" s="10"/>
      <c r="D1" s="31"/>
      <c r="E1" s="31"/>
    </row>
    <row r="2" spans="1:5" ht="17.25" customHeight="1">
      <c r="A2" s="166" t="s">
        <v>281</v>
      </c>
      <c r="B2" s="166"/>
      <c r="C2" s="166"/>
      <c r="D2" s="166"/>
      <c r="E2" s="166"/>
    </row>
    <row r="3" spans="1:5" ht="18.75" customHeight="1">
      <c r="A3" s="158" t="s">
        <v>98</v>
      </c>
      <c r="B3" s="158"/>
      <c r="C3" s="158"/>
      <c r="D3" s="158"/>
      <c r="E3" s="158"/>
    </row>
    <row r="4" spans="1:5" ht="37.5" customHeight="1">
      <c r="A4" s="130" t="s">
        <v>461</v>
      </c>
      <c r="B4" s="130"/>
      <c r="C4" s="130"/>
      <c r="D4" s="130"/>
      <c r="E4" s="130"/>
    </row>
    <row r="5" spans="1:5" ht="42.75" customHeight="1">
      <c r="A5" s="129" t="s">
        <v>283</v>
      </c>
      <c r="B5" s="129"/>
      <c r="C5" s="25">
        <v>-65733.71000000002</v>
      </c>
      <c r="D5" s="38" t="s">
        <v>320</v>
      </c>
      <c r="E5" s="32" t="s">
        <v>462</v>
      </c>
    </row>
    <row r="6" spans="1:5" ht="20.25" customHeight="1">
      <c r="A6" s="130" t="s">
        <v>133</v>
      </c>
      <c r="B6" s="130"/>
      <c r="C6" s="130"/>
      <c r="D6" s="130" t="s">
        <v>134</v>
      </c>
      <c r="E6" s="130"/>
    </row>
    <row r="7" spans="1:5" ht="27" customHeight="1">
      <c r="A7" s="89" t="s">
        <v>54</v>
      </c>
      <c r="B7" s="90" t="s">
        <v>158</v>
      </c>
      <c r="C7" s="90" t="s">
        <v>170</v>
      </c>
      <c r="D7" s="90" t="s">
        <v>299</v>
      </c>
      <c r="E7" s="90" t="s">
        <v>173</v>
      </c>
    </row>
    <row r="8" spans="1:5" ht="36" customHeight="1">
      <c r="A8" s="32" t="s">
        <v>131</v>
      </c>
      <c r="B8" s="91">
        <v>251540.38</v>
      </c>
      <c r="C8" s="91">
        <v>266551.36</v>
      </c>
      <c r="D8" s="163" t="s">
        <v>300</v>
      </c>
      <c r="E8" s="164"/>
    </row>
    <row r="9" spans="1:5" ht="105.75" customHeight="1">
      <c r="A9" s="160"/>
      <c r="B9" s="186"/>
      <c r="C9" s="186"/>
      <c r="D9" s="92" t="s">
        <v>130</v>
      </c>
      <c r="E9" s="91">
        <v>180923.21</v>
      </c>
    </row>
    <row r="10" spans="1:5" ht="29.25" customHeight="1">
      <c r="A10" s="160"/>
      <c r="B10" s="186"/>
      <c r="C10" s="186"/>
      <c r="D10" s="89" t="s">
        <v>302</v>
      </c>
      <c r="E10" s="49">
        <f>SUM(E9:E9)</f>
        <v>180923.21</v>
      </c>
    </row>
    <row r="11" spans="1:5" ht="22.5" customHeight="1">
      <c r="A11" s="160"/>
      <c r="B11" s="186"/>
      <c r="C11" s="186"/>
      <c r="D11" s="163" t="s">
        <v>301</v>
      </c>
      <c r="E11" s="164"/>
    </row>
    <row r="12" spans="1:5" ht="27.75" customHeight="1">
      <c r="A12" s="160"/>
      <c r="B12" s="186"/>
      <c r="C12" s="186"/>
      <c r="D12" s="111" t="s">
        <v>463</v>
      </c>
      <c r="E12" s="95">
        <v>57859</v>
      </c>
    </row>
    <row r="13" spans="1:5" ht="17.25" customHeight="1">
      <c r="A13" s="160"/>
      <c r="B13" s="186"/>
      <c r="C13" s="186"/>
      <c r="D13" s="112" t="s">
        <v>303</v>
      </c>
      <c r="E13" s="49">
        <f>SUM(E12)</f>
        <v>57859</v>
      </c>
    </row>
    <row r="14" spans="1:5" ht="17.25" customHeight="1">
      <c r="A14" s="160"/>
      <c r="B14" s="186"/>
      <c r="C14" s="186"/>
      <c r="D14" s="163" t="s">
        <v>304</v>
      </c>
      <c r="E14" s="164"/>
    </row>
    <row r="15" spans="1:5" ht="20.25" customHeight="1">
      <c r="A15" s="160"/>
      <c r="B15" s="186"/>
      <c r="C15" s="186"/>
      <c r="D15" s="113" t="s">
        <v>464</v>
      </c>
      <c r="E15" s="91">
        <v>10222</v>
      </c>
    </row>
    <row r="16" spans="1:5" ht="17.25" customHeight="1">
      <c r="A16" s="160"/>
      <c r="B16" s="186"/>
      <c r="C16" s="186"/>
      <c r="D16" s="92"/>
      <c r="E16" s="91"/>
    </row>
    <row r="17" spans="1:6" ht="27" customHeight="1">
      <c r="A17" s="161"/>
      <c r="B17" s="187"/>
      <c r="C17" s="187"/>
      <c r="D17" s="89" t="s">
        <v>305</v>
      </c>
      <c r="E17" s="49">
        <f>SUM(E15:E16)</f>
        <v>10222</v>
      </c>
      <c r="F17" s="64"/>
    </row>
    <row r="18" spans="1:6" ht="17.25" customHeight="1">
      <c r="A18" s="94" t="s">
        <v>2</v>
      </c>
      <c r="B18" s="27">
        <f>SUM(B8)</f>
        <v>251540.38</v>
      </c>
      <c r="C18" s="27">
        <f>SUM(C8)</f>
        <v>266551.36</v>
      </c>
      <c r="D18" s="89" t="s">
        <v>138</v>
      </c>
      <c r="E18" s="33">
        <f>SUM(E10+E13+E17)</f>
        <v>249004.21</v>
      </c>
      <c r="F18" s="64"/>
    </row>
    <row r="19" spans="1:6" ht="22.5" customHeight="1">
      <c r="A19" s="183" t="s">
        <v>306</v>
      </c>
      <c r="B19" s="184"/>
      <c r="C19" s="184"/>
      <c r="D19" s="185"/>
      <c r="E19" s="49">
        <f>SUM(C5+C8-E18)</f>
        <v>-48186.56000000003</v>
      </c>
      <c r="F19" s="64"/>
    </row>
    <row r="20" spans="1:2" ht="12.75" customHeight="1">
      <c r="A20" s="167"/>
      <c r="B20" s="167"/>
    </row>
  </sheetData>
  <sheetProtection selectLockedCells="1" selectUnlockedCells="1"/>
  <mergeCells count="14">
    <mergeCell ref="A2:E2"/>
    <mergeCell ref="A3:E3"/>
    <mergeCell ref="A4:E4"/>
    <mergeCell ref="A5:B5"/>
    <mergeCell ref="A9:A17"/>
    <mergeCell ref="B9:B17"/>
    <mergeCell ref="C9:C17"/>
    <mergeCell ref="D11:E11"/>
    <mergeCell ref="D14:E14"/>
    <mergeCell ref="A6:C6"/>
    <mergeCell ref="D6:E6"/>
    <mergeCell ref="D8:E8"/>
    <mergeCell ref="A19:D19"/>
    <mergeCell ref="A20:B20"/>
  </mergeCells>
  <printOptions/>
  <pageMargins left="0.7875" right="0.7875" top="1.0527777777777778" bottom="1.0527777777777778" header="0.7875" footer="0.7875"/>
  <pageSetup horizontalDpi="300" verticalDpi="300" orientation="portrait" paperSize="9" scale="96" r:id="rId3"/>
  <headerFooter alignWithMargins="0">
    <oddHeader>&amp;C&amp;"Times New Roman,Обычный"&amp;12&amp;A</oddHeader>
    <oddFooter>&amp;C&amp;"Times New Roman,Обычный"&amp;12Страница &amp;P</oddFooter>
  </headerFooter>
  <legacyDrawing r:id="rId2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F20"/>
  <sheetViews>
    <sheetView zoomScalePageLayoutView="0" workbookViewId="0" topLeftCell="A7">
      <selection activeCell="E15" sqref="E15:E16"/>
    </sheetView>
  </sheetViews>
  <sheetFormatPr defaultColWidth="11.57421875" defaultRowHeight="12.75" customHeight="1"/>
  <cols>
    <col min="1" max="1" width="23.140625" style="20" customWidth="1"/>
    <col min="2" max="2" width="11.7109375" style="20" customWidth="1"/>
    <col min="3" max="3" width="10.7109375" style="20" customWidth="1"/>
    <col min="4" max="4" width="31.8515625" style="20" customWidth="1"/>
    <col min="5" max="5" width="12.140625" style="21" customWidth="1"/>
    <col min="6" max="16384" width="11.57421875" style="20" customWidth="1"/>
  </cols>
  <sheetData>
    <row r="1" spans="1:5" ht="12.75" customHeight="1">
      <c r="A1" s="8" t="s">
        <v>99</v>
      </c>
      <c r="B1" s="10"/>
      <c r="C1" s="10"/>
      <c r="D1" s="10"/>
      <c r="E1" s="31"/>
    </row>
    <row r="2" spans="1:5" ht="17.25" customHeight="1">
      <c r="A2" s="166" t="s">
        <v>281</v>
      </c>
      <c r="B2" s="166"/>
      <c r="C2" s="166"/>
      <c r="D2" s="166"/>
      <c r="E2" s="166"/>
    </row>
    <row r="3" spans="1:5" ht="18.75" customHeight="1">
      <c r="A3" s="158" t="s">
        <v>100</v>
      </c>
      <c r="B3" s="158"/>
      <c r="C3" s="158"/>
      <c r="D3" s="158"/>
      <c r="E3" s="158"/>
    </row>
    <row r="4" spans="1:5" ht="37.5" customHeight="1">
      <c r="A4" s="130" t="s">
        <v>465</v>
      </c>
      <c r="B4" s="130"/>
      <c r="C4" s="130"/>
      <c r="D4" s="130"/>
      <c r="E4" s="130"/>
    </row>
    <row r="5" spans="1:5" ht="42.75" customHeight="1">
      <c r="A5" s="129" t="s">
        <v>283</v>
      </c>
      <c r="B5" s="129"/>
      <c r="C5" s="25">
        <v>-14116.810000000012</v>
      </c>
      <c r="D5" s="38" t="s">
        <v>320</v>
      </c>
      <c r="E5" s="32" t="s">
        <v>354</v>
      </c>
    </row>
    <row r="6" spans="1:5" ht="20.25" customHeight="1">
      <c r="A6" s="130" t="s">
        <v>133</v>
      </c>
      <c r="B6" s="130"/>
      <c r="C6" s="130"/>
      <c r="D6" s="130" t="s">
        <v>134</v>
      </c>
      <c r="E6" s="130"/>
    </row>
    <row r="7" spans="1:5" ht="27" customHeight="1">
      <c r="A7" s="89" t="s">
        <v>54</v>
      </c>
      <c r="B7" s="90" t="s">
        <v>158</v>
      </c>
      <c r="C7" s="90" t="s">
        <v>170</v>
      </c>
      <c r="D7" s="90" t="s">
        <v>299</v>
      </c>
      <c r="E7" s="90" t="s">
        <v>173</v>
      </c>
    </row>
    <row r="8" spans="1:5" ht="36" customHeight="1">
      <c r="A8" s="32" t="s">
        <v>131</v>
      </c>
      <c r="B8" s="91">
        <v>82578.51</v>
      </c>
      <c r="C8" s="91">
        <v>66007.82</v>
      </c>
      <c r="D8" s="163" t="s">
        <v>300</v>
      </c>
      <c r="E8" s="164"/>
    </row>
    <row r="9" spans="1:5" ht="108.75" customHeight="1">
      <c r="A9" s="160"/>
      <c r="B9" s="186"/>
      <c r="C9" s="186"/>
      <c r="D9" s="92" t="s">
        <v>130</v>
      </c>
      <c r="E9" s="91">
        <v>59276.57</v>
      </c>
    </row>
    <row r="10" spans="1:5" ht="29.25" customHeight="1">
      <c r="A10" s="160"/>
      <c r="B10" s="186"/>
      <c r="C10" s="186"/>
      <c r="D10" s="88" t="s">
        <v>302</v>
      </c>
      <c r="E10" s="49">
        <f>SUM(E9:E9)</f>
        <v>59276.57</v>
      </c>
    </row>
    <row r="11" spans="1:5" ht="22.5" customHeight="1">
      <c r="A11" s="160"/>
      <c r="B11" s="186"/>
      <c r="C11" s="186"/>
      <c r="D11" s="163" t="s">
        <v>301</v>
      </c>
      <c r="E11" s="164"/>
    </row>
    <row r="12" spans="1:5" ht="17.25" customHeight="1">
      <c r="A12" s="160"/>
      <c r="B12" s="186"/>
      <c r="C12" s="186"/>
      <c r="D12" s="88"/>
      <c r="E12" s="49"/>
    </row>
    <row r="13" spans="1:5" ht="17.25" customHeight="1">
      <c r="A13" s="160"/>
      <c r="B13" s="186"/>
      <c r="C13" s="186"/>
      <c r="D13" s="97" t="s">
        <v>303</v>
      </c>
      <c r="E13" s="49">
        <f>SUM(E12)</f>
        <v>0</v>
      </c>
    </row>
    <row r="14" spans="1:5" ht="23.25" customHeight="1">
      <c r="A14" s="160"/>
      <c r="B14" s="186"/>
      <c r="C14" s="186"/>
      <c r="D14" s="163" t="s">
        <v>304</v>
      </c>
      <c r="E14" s="164"/>
    </row>
    <row r="15" spans="1:5" ht="20.25" customHeight="1">
      <c r="A15" s="160"/>
      <c r="B15" s="186"/>
      <c r="C15" s="186"/>
      <c r="D15" s="113" t="s">
        <v>378</v>
      </c>
      <c r="E15" s="91">
        <v>23957</v>
      </c>
    </row>
    <row r="16" spans="1:5" ht="38.25" customHeight="1">
      <c r="A16" s="160"/>
      <c r="B16" s="186"/>
      <c r="C16" s="186"/>
      <c r="D16" s="113" t="s">
        <v>466</v>
      </c>
      <c r="E16" s="91">
        <v>55043</v>
      </c>
    </row>
    <row r="17" spans="1:5" ht="27" customHeight="1">
      <c r="A17" s="161"/>
      <c r="B17" s="187"/>
      <c r="C17" s="187"/>
      <c r="D17" s="88" t="s">
        <v>305</v>
      </c>
      <c r="E17" s="49">
        <f>SUM(E15:E16)</f>
        <v>79000</v>
      </c>
    </row>
    <row r="18" spans="1:6" ht="24.75" customHeight="1">
      <c r="A18" s="94" t="s">
        <v>2</v>
      </c>
      <c r="B18" s="27">
        <f>SUM(B8)</f>
        <v>82578.51</v>
      </c>
      <c r="C18" s="27">
        <f>SUM(C8)</f>
        <v>66007.82</v>
      </c>
      <c r="D18" s="89" t="s">
        <v>138</v>
      </c>
      <c r="E18" s="33">
        <f>E10+E13+E17</f>
        <v>138276.57</v>
      </c>
      <c r="F18" s="64"/>
    </row>
    <row r="19" spans="1:5" ht="33" customHeight="1">
      <c r="A19" s="183" t="s">
        <v>306</v>
      </c>
      <c r="B19" s="184"/>
      <c r="C19" s="184"/>
      <c r="D19" s="185"/>
      <c r="E19" s="49">
        <f>SUM(C5+C8-E18)</f>
        <v>-86385.56000000001</v>
      </c>
    </row>
    <row r="20" spans="1:2" ht="12.75" customHeight="1">
      <c r="A20" s="167"/>
      <c r="B20" s="167"/>
    </row>
  </sheetData>
  <sheetProtection selectLockedCells="1" selectUnlockedCells="1"/>
  <mergeCells count="14">
    <mergeCell ref="A2:E2"/>
    <mergeCell ref="A3:E3"/>
    <mergeCell ref="A4:E4"/>
    <mergeCell ref="A5:B5"/>
    <mergeCell ref="A6:C6"/>
    <mergeCell ref="D6:E6"/>
    <mergeCell ref="C9:C17"/>
    <mergeCell ref="D11:E11"/>
    <mergeCell ref="D14:E14"/>
    <mergeCell ref="A19:D19"/>
    <mergeCell ref="A20:B20"/>
    <mergeCell ref="D8:E8"/>
    <mergeCell ref="A9:A17"/>
    <mergeCell ref="B9:B17"/>
  </mergeCells>
  <printOptions/>
  <pageMargins left="0.7875" right="0.7875" top="1.0527777777777778" bottom="1.0527777777777778" header="0.7875" footer="0.7875"/>
  <pageSetup horizontalDpi="300" verticalDpi="300" orientation="portrait" paperSize="9" scale="96" r:id="rId3"/>
  <headerFooter alignWithMargins="0">
    <oddHeader>&amp;C&amp;"Times New Roman,Обычный"&amp;12&amp;A</oddHeader>
    <oddFooter>&amp;C&amp;"Times New Roman,Обычный"&amp;12Страница &amp;P</oddFooter>
  </headerFooter>
  <legacyDrawing r:id="rId2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F20"/>
  <sheetViews>
    <sheetView zoomScalePageLayoutView="0" workbookViewId="0" topLeftCell="A7">
      <selection activeCell="E16" sqref="E16:E17"/>
    </sheetView>
  </sheetViews>
  <sheetFormatPr defaultColWidth="11.57421875" defaultRowHeight="12.75" customHeight="1"/>
  <cols>
    <col min="1" max="1" width="22.421875" style="17" customWidth="1"/>
    <col min="2" max="2" width="10.8515625" style="17" customWidth="1"/>
    <col min="3" max="3" width="10.28125" style="17" customWidth="1"/>
    <col min="4" max="4" width="31.57421875" style="17" customWidth="1"/>
    <col min="5" max="5" width="12.57421875" style="18" customWidth="1"/>
    <col min="6" max="16384" width="11.57421875" style="17" customWidth="1"/>
  </cols>
  <sheetData>
    <row r="1" spans="1:5" ht="12.75" customHeight="1">
      <c r="A1" s="1" t="s">
        <v>101</v>
      </c>
      <c r="B1" s="65"/>
      <c r="C1" s="65"/>
      <c r="D1" s="65"/>
      <c r="E1" s="66"/>
    </row>
    <row r="2" spans="1:5" ht="17.25" customHeight="1">
      <c r="A2" s="177" t="s">
        <v>281</v>
      </c>
      <c r="B2" s="177"/>
      <c r="C2" s="177"/>
      <c r="D2" s="177"/>
      <c r="E2" s="177"/>
    </row>
    <row r="3" spans="1:5" ht="18.75" customHeight="1">
      <c r="A3" s="182" t="s">
        <v>102</v>
      </c>
      <c r="B3" s="182"/>
      <c r="C3" s="182"/>
      <c r="D3" s="182"/>
      <c r="E3" s="182"/>
    </row>
    <row r="4" spans="1:5" ht="37.5" customHeight="1">
      <c r="A4" s="128" t="s">
        <v>467</v>
      </c>
      <c r="B4" s="128"/>
      <c r="C4" s="128"/>
      <c r="D4" s="128"/>
      <c r="E4" s="128"/>
    </row>
    <row r="5" spans="1:5" ht="42.75" customHeight="1">
      <c r="A5" s="181" t="s">
        <v>283</v>
      </c>
      <c r="B5" s="181"/>
      <c r="C5" s="67">
        <v>63557.960000000036</v>
      </c>
      <c r="D5" s="106" t="s">
        <v>320</v>
      </c>
      <c r="E5" s="40" t="s">
        <v>355</v>
      </c>
    </row>
    <row r="6" spans="1:5" ht="20.25" customHeight="1">
      <c r="A6" s="128" t="s">
        <v>133</v>
      </c>
      <c r="B6" s="128"/>
      <c r="C6" s="128"/>
      <c r="D6" s="128" t="s">
        <v>134</v>
      </c>
      <c r="E6" s="128"/>
    </row>
    <row r="7" spans="1:5" ht="27" customHeight="1">
      <c r="A7" s="26" t="s">
        <v>54</v>
      </c>
      <c r="B7" s="42" t="s">
        <v>158</v>
      </c>
      <c r="C7" s="42" t="s">
        <v>170</v>
      </c>
      <c r="D7" s="42" t="s">
        <v>299</v>
      </c>
      <c r="E7" s="42" t="s">
        <v>173</v>
      </c>
    </row>
    <row r="8" spans="1:5" ht="29.25" customHeight="1">
      <c r="A8" s="40" t="s">
        <v>131</v>
      </c>
      <c r="B8" s="62">
        <v>73628</v>
      </c>
      <c r="C8" s="62">
        <v>66523.69</v>
      </c>
      <c r="D8" s="133" t="s">
        <v>300</v>
      </c>
      <c r="E8" s="134"/>
    </row>
    <row r="9" spans="1:5" ht="107.25" customHeight="1">
      <c r="A9" s="138"/>
      <c r="B9" s="174"/>
      <c r="C9" s="174"/>
      <c r="D9" s="44" t="s">
        <v>130</v>
      </c>
      <c r="E9" s="62">
        <v>54886.44</v>
      </c>
    </row>
    <row r="10" spans="1:5" ht="21.75" customHeight="1">
      <c r="A10" s="138"/>
      <c r="B10" s="174"/>
      <c r="C10" s="174"/>
      <c r="D10" s="12" t="s">
        <v>302</v>
      </c>
      <c r="E10" s="50">
        <f>SUM(E9:E9)</f>
        <v>54886.44</v>
      </c>
    </row>
    <row r="11" spans="1:5" ht="22.5" customHeight="1">
      <c r="A11" s="138"/>
      <c r="B11" s="174"/>
      <c r="C11" s="174"/>
      <c r="D11" s="133" t="s">
        <v>301</v>
      </c>
      <c r="E11" s="134"/>
    </row>
    <row r="12" spans="1:5" ht="20.25" customHeight="1">
      <c r="A12" s="138"/>
      <c r="B12" s="174"/>
      <c r="C12" s="174"/>
      <c r="D12" s="87" t="s">
        <v>468</v>
      </c>
      <c r="E12" s="51">
        <v>7199</v>
      </c>
    </row>
    <row r="13" spans="1:5" ht="20.25" customHeight="1">
      <c r="A13" s="138"/>
      <c r="B13" s="174"/>
      <c r="C13" s="174"/>
      <c r="D13" s="87" t="s">
        <v>469</v>
      </c>
      <c r="E13" s="51">
        <v>6122</v>
      </c>
    </row>
    <row r="14" spans="1:5" ht="17.25" customHeight="1">
      <c r="A14" s="138"/>
      <c r="B14" s="174"/>
      <c r="C14" s="174"/>
      <c r="D14" s="70" t="s">
        <v>303</v>
      </c>
      <c r="E14" s="50">
        <f>SUM(E12:E13)</f>
        <v>13321</v>
      </c>
    </row>
    <row r="15" spans="1:5" ht="17.25" customHeight="1">
      <c r="A15" s="138"/>
      <c r="B15" s="174"/>
      <c r="C15" s="174"/>
      <c r="D15" s="133" t="s">
        <v>304</v>
      </c>
      <c r="E15" s="134"/>
    </row>
    <row r="16" spans="1:5" ht="19.5" customHeight="1">
      <c r="A16" s="138"/>
      <c r="B16" s="174"/>
      <c r="C16" s="174"/>
      <c r="D16" s="87" t="s">
        <v>451</v>
      </c>
      <c r="E16" s="62">
        <v>27998</v>
      </c>
    </row>
    <row r="17" spans="1:5" ht="28.5" customHeight="1">
      <c r="A17" s="138"/>
      <c r="B17" s="174"/>
      <c r="C17" s="174"/>
      <c r="D17" s="114" t="s">
        <v>470</v>
      </c>
      <c r="E17" s="62">
        <v>15520</v>
      </c>
    </row>
    <row r="18" spans="1:5" ht="27" customHeight="1">
      <c r="A18" s="139"/>
      <c r="B18" s="175"/>
      <c r="C18" s="175"/>
      <c r="D18" s="12" t="s">
        <v>305</v>
      </c>
      <c r="E18" s="50">
        <f>SUM(E16:E17)</f>
        <v>43518</v>
      </c>
    </row>
    <row r="19" spans="1:6" ht="17.25" customHeight="1">
      <c r="A19" s="28" t="s">
        <v>2</v>
      </c>
      <c r="B19" s="107">
        <f>SUM(B8)</f>
        <v>73628</v>
      </c>
      <c r="C19" s="107">
        <f>SUM(C8)</f>
        <v>66523.69</v>
      </c>
      <c r="D19" s="26" t="s">
        <v>138</v>
      </c>
      <c r="E19" s="108">
        <f>E10+E14+E18</f>
        <v>111725.44</v>
      </c>
      <c r="F19" s="109"/>
    </row>
    <row r="20" spans="1:5" ht="22.5" customHeight="1">
      <c r="A20" s="168" t="s">
        <v>306</v>
      </c>
      <c r="B20" s="169"/>
      <c r="C20" s="169"/>
      <c r="D20" s="170"/>
      <c r="E20" s="50">
        <f>SUM(C5+C8-E19)</f>
        <v>18356.210000000036</v>
      </c>
    </row>
  </sheetData>
  <sheetProtection selectLockedCells="1" selectUnlockedCells="1"/>
  <mergeCells count="13">
    <mergeCell ref="A2:E2"/>
    <mergeCell ref="A3:E3"/>
    <mergeCell ref="A4:E4"/>
    <mergeCell ref="A5:B5"/>
    <mergeCell ref="A6:C6"/>
    <mergeCell ref="D6:E6"/>
    <mergeCell ref="A20:D20"/>
    <mergeCell ref="D8:E8"/>
    <mergeCell ref="A9:A18"/>
    <mergeCell ref="B9:B18"/>
    <mergeCell ref="C9:C18"/>
    <mergeCell ref="D11:E11"/>
    <mergeCell ref="D15:E15"/>
  </mergeCells>
  <printOptions/>
  <pageMargins left="0.7875" right="0.7875" top="1.0527777777777778" bottom="1.0527777777777778" header="0.7875" footer="0.7875"/>
  <pageSetup horizontalDpi="300" verticalDpi="300" orientation="portrait" paperSize="9" scale="96" r:id="rId3"/>
  <headerFooter alignWithMargins="0">
    <oddHeader>&amp;C&amp;"Times New Roman,Обычный"&amp;12&amp;A</oddHeader>
    <oddFooter>&amp;C&amp;"Times New Roman,Обычный"&amp;12Страница &amp;P</oddFooter>
  </headerFooter>
  <legacyDrawing r:id="rId2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F19"/>
  <sheetViews>
    <sheetView zoomScalePageLayoutView="0" workbookViewId="0" topLeftCell="A7">
      <selection activeCell="A20" sqref="A20:IV22"/>
    </sheetView>
  </sheetViews>
  <sheetFormatPr defaultColWidth="11.57421875" defaultRowHeight="12.75" customHeight="1"/>
  <cols>
    <col min="1" max="1" width="22.8515625" style="20" customWidth="1"/>
    <col min="2" max="2" width="10.8515625" style="20" customWidth="1"/>
    <col min="3" max="3" width="10.7109375" style="20" customWidth="1"/>
    <col min="4" max="4" width="30.7109375" style="20" customWidth="1"/>
    <col min="5" max="5" width="12.28125" style="21" customWidth="1"/>
    <col min="6" max="16384" width="11.57421875" style="20" customWidth="1"/>
  </cols>
  <sheetData>
    <row r="1" spans="1:5" ht="12.75" customHeight="1">
      <c r="A1" s="8" t="s">
        <v>103</v>
      </c>
      <c r="B1" s="10"/>
      <c r="C1" s="10"/>
      <c r="D1" s="10"/>
      <c r="E1" s="31"/>
    </row>
    <row r="2" spans="1:5" ht="17.25" customHeight="1">
      <c r="A2" s="166" t="s">
        <v>281</v>
      </c>
      <c r="B2" s="166"/>
      <c r="C2" s="166"/>
      <c r="D2" s="166"/>
      <c r="E2" s="166"/>
    </row>
    <row r="3" spans="1:5" ht="18.75" customHeight="1">
      <c r="A3" s="158" t="s">
        <v>104</v>
      </c>
      <c r="B3" s="158"/>
      <c r="C3" s="158"/>
      <c r="D3" s="158"/>
      <c r="E3" s="158"/>
    </row>
    <row r="4" spans="1:5" ht="37.5" customHeight="1">
      <c r="A4" s="130" t="s">
        <v>471</v>
      </c>
      <c r="B4" s="130"/>
      <c r="C4" s="130"/>
      <c r="D4" s="130"/>
      <c r="E4" s="130"/>
    </row>
    <row r="5" spans="1:5" ht="42.75" customHeight="1">
      <c r="A5" s="129" t="s">
        <v>283</v>
      </c>
      <c r="B5" s="129"/>
      <c r="C5" s="25">
        <v>46177.19</v>
      </c>
      <c r="D5" s="38" t="s">
        <v>320</v>
      </c>
      <c r="E5" s="32" t="s">
        <v>355</v>
      </c>
    </row>
    <row r="6" spans="1:5" ht="20.25" customHeight="1">
      <c r="A6" s="130" t="s">
        <v>133</v>
      </c>
      <c r="B6" s="130"/>
      <c r="C6" s="130"/>
      <c r="D6" s="130" t="s">
        <v>134</v>
      </c>
      <c r="E6" s="130"/>
    </row>
    <row r="7" spans="1:5" ht="27" customHeight="1">
      <c r="A7" s="89" t="s">
        <v>54</v>
      </c>
      <c r="B7" s="90" t="s">
        <v>158</v>
      </c>
      <c r="C7" s="90" t="s">
        <v>170</v>
      </c>
      <c r="D7" s="90" t="s">
        <v>299</v>
      </c>
      <c r="E7" s="90" t="s">
        <v>173</v>
      </c>
    </row>
    <row r="8" spans="1:5" ht="36" customHeight="1">
      <c r="A8" s="32" t="s">
        <v>131</v>
      </c>
      <c r="B8" s="91">
        <v>74261.65</v>
      </c>
      <c r="C8" s="91">
        <v>130347.71</v>
      </c>
      <c r="D8" s="163" t="s">
        <v>300</v>
      </c>
      <c r="E8" s="164"/>
    </row>
    <row r="9" spans="1:5" ht="95.25" customHeight="1">
      <c r="A9" s="160"/>
      <c r="B9" s="186"/>
      <c r="C9" s="186"/>
      <c r="D9" s="92" t="s">
        <v>130</v>
      </c>
      <c r="E9" s="91">
        <v>60793.75</v>
      </c>
    </row>
    <row r="10" spans="1:5" ht="29.25" customHeight="1">
      <c r="A10" s="160"/>
      <c r="B10" s="186"/>
      <c r="C10" s="186"/>
      <c r="D10" s="88" t="s">
        <v>302</v>
      </c>
      <c r="E10" s="49">
        <f>SUM(E9:E9)</f>
        <v>60793.75</v>
      </c>
    </row>
    <row r="11" spans="1:5" ht="22.5" customHeight="1">
      <c r="A11" s="160"/>
      <c r="B11" s="186"/>
      <c r="C11" s="186"/>
      <c r="D11" s="163" t="s">
        <v>301</v>
      </c>
      <c r="E11" s="164"/>
    </row>
    <row r="12" spans="1:5" ht="27.75" customHeight="1">
      <c r="A12" s="160"/>
      <c r="B12" s="186"/>
      <c r="C12" s="186"/>
      <c r="D12" s="88"/>
      <c r="E12" s="49"/>
    </row>
    <row r="13" spans="1:5" ht="17.25" customHeight="1">
      <c r="A13" s="160"/>
      <c r="B13" s="186"/>
      <c r="C13" s="186"/>
      <c r="D13" s="97" t="s">
        <v>303</v>
      </c>
      <c r="E13" s="49">
        <f>SUM(E12)</f>
        <v>0</v>
      </c>
    </row>
    <row r="14" spans="1:5" ht="17.25" customHeight="1">
      <c r="A14" s="160"/>
      <c r="B14" s="186"/>
      <c r="C14" s="186"/>
      <c r="D14" s="163" t="s">
        <v>304</v>
      </c>
      <c r="E14" s="164"/>
    </row>
    <row r="15" spans="1:5" ht="47.25" customHeight="1">
      <c r="A15" s="160"/>
      <c r="B15" s="186"/>
      <c r="C15" s="186"/>
      <c r="D15" s="100" t="s">
        <v>472</v>
      </c>
      <c r="E15" s="91">
        <v>58383</v>
      </c>
    </row>
    <row r="16" spans="1:5" ht="17.25" customHeight="1">
      <c r="A16" s="160"/>
      <c r="B16" s="186"/>
      <c r="C16" s="186"/>
      <c r="D16" s="93"/>
      <c r="E16" s="91"/>
    </row>
    <row r="17" spans="1:5" ht="16.5" customHeight="1">
      <c r="A17" s="161"/>
      <c r="B17" s="187"/>
      <c r="C17" s="187"/>
      <c r="D17" s="88" t="s">
        <v>305</v>
      </c>
      <c r="E17" s="49">
        <f>SUM(E15:E16)</f>
        <v>58383</v>
      </c>
    </row>
    <row r="18" spans="1:6" ht="17.25" customHeight="1">
      <c r="A18" s="94" t="s">
        <v>2</v>
      </c>
      <c r="B18" s="27">
        <f>SUM(B8)</f>
        <v>74261.65</v>
      </c>
      <c r="C18" s="27">
        <f>SUM(C8)</f>
        <v>130347.71</v>
      </c>
      <c r="D18" s="89" t="s">
        <v>138</v>
      </c>
      <c r="E18" s="33">
        <f>SUM(E10+E13+E17)</f>
        <v>119176.75</v>
      </c>
      <c r="F18" s="64"/>
    </row>
    <row r="19" spans="1:5" ht="22.5" customHeight="1">
      <c r="A19" s="183" t="s">
        <v>306</v>
      </c>
      <c r="B19" s="184"/>
      <c r="C19" s="184"/>
      <c r="D19" s="185"/>
      <c r="E19" s="49">
        <f>SUM(C5+C8-E18)</f>
        <v>57348.15000000002</v>
      </c>
    </row>
  </sheetData>
  <sheetProtection selectLockedCells="1" selectUnlockedCells="1"/>
  <mergeCells count="13">
    <mergeCell ref="C9:C17"/>
    <mergeCell ref="D11:E11"/>
    <mergeCell ref="D14:E14"/>
    <mergeCell ref="A19:D19"/>
    <mergeCell ref="A5:B5"/>
    <mergeCell ref="A6:C6"/>
    <mergeCell ref="D6:E6"/>
    <mergeCell ref="D8:E8"/>
    <mergeCell ref="A2:E2"/>
    <mergeCell ref="A3:E3"/>
    <mergeCell ref="A4:E4"/>
    <mergeCell ref="A9:A17"/>
    <mergeCell ref="B9:B17"/>
  </mergeCells>
  <printOptions/>
  <pageMargins left="0.7875" right="0.7875" top="1.0527777777777778" bottom="1.0527777777777778" header="0.7875" footer="0.7875"/>
  <pageSetup horizontalDpi="300" verticalDpi="300" orientation="portrait" paperSize="9" scale="96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H27"/>
  <sheetViews>
    <sheetView zoomScalePageLayoutView="0" workbookViewId="0" topLeftCell="A4">
      <selection activeCell="F18" sqref="F18:F20"/>
    </sheetView>
  </sheetViews>
  <sheetFormatPr defaultColWidth="11.57421875" defaultRowHeight="12.75" customHeight="1"/>
  <cols>
    <col min="1" max="1" width="23.00390625" style="0" customWidth="1"/>
    <col min="2" max="2" width="11.57421875" style="0" customWidth="1"/>
    <col min="3" max="3" width="10.7109375" style="0" customWidth="1"/>
    <col min="4" max="4" width="30.00390625" style="0" customWidth="1"/>
    <col min="5" max="5" width="10.421875" style="0" customWidth="1"/>
  </cols>
  <sheetData>
    <row r="1" spans="1:5" ht="17.25" customHeight="1">
      <c r="A1" s="124" t="s">
        <v>13</v>
      </c>
      <c r="B1" s="125"/>
      <c r="C1" s="125"/>
      <c r="D1" s="125"/>
      <c r="E1" s="126"/>
    </row>
    <row r="2" spans="1:5" ht="24.75" customHeight="1">
      <c r="A2" s="132" t="s">
        <v>281</v>
      </c>
      <c r="B2" s="132"/>
      <c r="C2" s="132"/>
      <c r="D2" s="132"/>
      <c r="E2" s="132"/>
    </row>
    <row r="3" spans="1:5" ht="27" customHeight="1">
      <c r="A3" s="127" t="s">
        <v>144</v>
      </c>
      <c r="B3" s="127"/>
      <c r="C3" s="127"/>
      <c r="D3" s="127"/>
      <c r="E3" s="127"/>
    </row>
    <row r="4" spans="1:5" ht="41.25" customHeight="1">
      <c r="A4" s="128" t="s">
        <v>264</v>
      </c>
      <c r="B4" s="128"/>
      <c r="C4" s="128"/>
      <c r="D4" s="128"/>
      <c r="E4" s="128"/>
    </row>
    <row r="5" spans="1:5" ht="37.5" customHeight="1">
      <c r="A5" s="129" t="s">
        <v>283</v>
      </c>
      <c r="B5" s="129"/>
      <c r="C5" s="25">
        <v>28454.619999999937</v>
      </c>
      <c r="D5" s="47" t="s">
        <v>286</v>
      </c>
      <c r="E5" s="30" t="s">
        <v>294</v>
      </c>
    </row>
    <row r="6" spans="1:5" ht="27.75" customHeight="1">
      <c r="A6" s="130" t="s">
        <v>133</v>
      </c>
      <c r="B6" s="130"/>
      <c r="C6" s="130"/>
      <c r="D6" s="130" t="s">
        <v>134</v>
      </c>
      <c r="E6" s="130"/>
    </row>
    <row r="7" spans="1:5" ht="25.5" customHeight="1">
      <c r="A7" s="26" t="s">
        <v>54</v>
      </c>
      <c r="B7" s="42" t="s">
        <v>158</v>
      </c>
      <c r="C7" s="42" t="s">
        <v>159</v>
      </c>
      <c r="D7" s="42" t="s">
        <v>299</v>
      </c>
      <c r="E7" s="34" t="s">
        <v>135</v>
      </c>
    </row>
    <row r="8" spans="1:5" ht="29.25" customHeight="1">
      <c r="A8" s="40" t="s">
        <v>131</v>
      </c>
      <c r="B8" s="62">
        <v>550313.25</v>
      </c>
      <c r="C8" s="62">
        <v>592336.28</v>
      </c>
      <c r="D8" s="133" t="s">
        <v>300</v>
      </c>
      <c r="E8" s="134"/>
    </row>
    <row r="9" spans="1:5" ht="108.75" customHeight="1">
      <c r="A9" s="138"/>
      <c r="B9" s="131"/>
      <c r="C9" s="131"/>
      <c r="D9" s="81" t="s">
        <v>130</v>
      </c>
      <c r="E9" s="62">
        <v>428322.20999999996</v>
      </c>
    </row>
    <row r="10" spans="1:8" ht="26.25" customHeight="1">
      <c r="A10" s="138"/>
      <c r="B10" s="131"/>
      <c r="C10" s="131"/>
      <c r="D10" s="12" t="s">
        <v>302</v>
      </c>
      <c r="E10" s="45">
        <f>SUM(E9:E9)</f>
        <v>428322.20999999996</v>
      </c>
      <c r="H10" s="59"/>
    </row>
    <row r="11" spans="1:5" ht="24" customHeight="1">
      <c r="A11" s="138"/>
      <c r="B11" s="131"/>
      <c r="C11" s="131"/>
      <c r="D11" s="133" t="s">
        <v>301</v>
      </c>
      <c r="E11" s="134"/>
    </row>
    <row r="12" spans="1:5" ht="27" customHeight="1">
      <c r="A12" s="138"/>
      <c r="B12" s="131"/>
      <c r="C12" s="131"/>
      <c r="D12" s="72" t="s">
        <v>392</v>
      </c>
      <c r="E12" s="77">
        <v>8789</v>
      </c>
    </row>
    <row r="13" spans="1:5" ht="23.25" customHeight="1">
      <c r="A13" s="138"/>
      <c r="B13" s="131"/>
      <c r="C13" s="131"/>
      <c r="D13" s="70" t="s">
        <v>303</v>
      </c>
      <c r="E13" s="45">
        <f>SUM(E12)</f>
        <v>8789</v>
      </c>
    </row>
    <row r="14" spans="1:5" ht="23.25" customHeight="1">
      <c r="A14" s="138"/>
      <c r="B14" s="131"/>
      <c r="C14" s="131"/>
      <c r="D14" s="133" t="s">
        <v>304</v>
      </c>
      <c r="E14" s="134"/>
    </row>
    <row r="15" spans="1:5" ht="21.75" customHeight="1">
      <c r="A15" s="138"/>
      <c r="B15" s="131"/>
      <c r="C15" s="131"/>
      <c r="D15" s="72" t="s">
        <v>379</v>
      </c>
      <c r="E15" s="77">
        <v>180685</v>
      </c>
    </row>
    <row r="16" spans="1:5" ht="25.5" customHeight="1">
      <c r="A16" s="138"/>
      <c r="B16" s="131"/>
      <c r="C16" s="131"/>
      <c r="D16" s="72"/>
      <c r="E16" s="77"/>
    </row>
    <row r="17" spans="1:6" ht="25.5" customHeight="1">
      <c r="A17" s="139"/>
      <c r="B17" s="131"/>
      <c r="C17" s="131"/>
      <c r="D17" s="12" t="s">
        <v>305</v>
      </c>
      <c r="E17" s="45">
        <f>SUM(E15:E16)</f>
        <v>180685</v>
      </c>
      <c r="F17" s="35"/>
    </row>
    <row r="18" spans="1:5" ht="24" customHeight="1">
      <c r="A18" s="54" t="s">
        <v>2</v>
      </c>
      <c r="B18" s="41">
        <f>SUM(B8)</f>
        <v>550313.25</v>
      </c>
      <c r="C18" s="41">
        <f>SUM(C8)</f>
        <v>592336.28</v>
      </c>
      <c r="D18" s="26" t="s">
        <v>138</v>
      </c>
      <c r="E18" s="27">
        <f>SUM(E10+E13+E17)</f>
        <v>617796.21</v>
      </c>
    </row>
    <row r="19" spans="1:6" ht="22.5" customHeight="1">
      <c r="A19" s="137" t="s">
        <v>306</v>
      </c>
      <c r="B19" s="137"/>
      <c r="C19" s="137"/>
      <c r="D19" s="137"/>
      <c r="E19" s="46">
        <f>SUM(C5+C8-E18)</f>
        <v>2994.689999999944</v>
      </c>
      <c r="F19" s="35"/>
    </row>
    <row r="27" spans="1:2" ht="12.75" customHeight="1">
      <c r="A27" s="135"/>
      <c r="B27" s="135"/>
    </row>
  </sheetData>
  <sheetProtection selectLockedCells="1" selectUnlockedCells="1"/>
  <mergeCells count="15">
    <mergeCell ref="B9:B17"/>
    <mergeCell ref="C9:C17"/>
    <mergeCell ref="D11:E11"/>
    <mergeCell ref="D14:E14"/>
    <mergeCell ref="A27:B27"/>
    <mergeCell ref="D8:E8"/>
    <mergeCell ref="A19:D19"/>
    <mergeCell ref="A9:A17"/>
    <mergeCell ref="A1:E1"/>
    <mergeCell ref="A3:E3"/>
    <mergeCell ref="A4:E4"/>
    <mergeCell ref="A5:B5"/>
    <mergeCell ref="A6:C6"/>
    <mergeCell ref="A2:E2"/>
    <mergeCell ref="D6:E6"/>
  </mergeCells>
  <printOptions/>
  <pageMargins left="0.7875" right="0.7875" top="1.0527777777777778" bottom="1.0527777777777778" header="0.7875" footer="0.7875"/>
  <pageSetup horizontalDpi="300" verticalDpi="300" orientation="portrait" paperSize="9" scale="99" r:id="rId3"/>
  <headerFooter alignWithMargins="0">
    <oddHeader>&amp;C&amp;"Times New Roman,Обычный"&amp;12&amp;A</oddHeader>
    <oddFooter>&amp;C&amp;"Times New Roman,Обычный"&amp;12Страница &amp;P</oddFooter>
  </headerFooter>
  <legacyDrawing r:id="rId2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F20"/>
  <sheetViews>
    <sheetView zoomScalePageLayoutView="0" workbookViewId="0" topLeftCell="A1">
      <selection activeCell="F18" sqref="F18"/>
    </sheetView>
  </sheetViews>
  <sheetFormatPr defaultColWidth="11.57421875" defaultRowHeight="12.75" customHeight="1"/>
  <cols>
    <col min="1" max="1" width="21.57421875" style="20" customWidth="1"/>
    <col min="2" max="2" width="11.8515625" style="20" customWidth="1"/>
    <col min="3" max="3" width="10.7109375" style="20" customWidth="1"/>
    <col min="4" max="4" width="31.57421875" style="20" customWidth="1"/>
    <col min="5" max="5" width="12.140625" style="21" customWidth="1"/>
    <col min="6" max="16384" width="11.57421875" style="20" customWidth="1"/>
  </cols>
  <sheetData>
    <row r="1" spans="1:5" ht="12.75" customHeight="1">
      <c r="A1" s="8" t="s">
        <v>105</v>
      </c>
      <c r="B1" s="10"/>
      <c r="C1" s="10"/>
      <c r="D1" s="10"/>
      <c r="E1" s="31"/>
    </row>
    <row r="2" spans="1:5" ht="17.25" customHeight="1">
      <c r="A2" s="166" t="s">
        <v>281</v>
      </c>
      <c r="B2" s="166"/>
      <c r="C2" s="166"/>
      <c r="D2" s="166"/>
      <c r="E2" s="166"/>
    </row>
    <row r="3" spans="1:5" ht="18.75" customHeight="1">
      <c r="A3" s="158" t="s">
        <v>106</v>
      </c>
      <c r="B3" s="158"/>
      <c r="C3" s="158"/>
      <c r="D3" s="158"/>
      <c r="E3" s="158"/>
    </row>
    <row r="4" spans="1:5" ht="37.5" customHeight="1">
      <c r="A4" s="130" t="s">
        <v>473</v>
      </c>
      <c r="B4" s="130"/>
      <c r="C4" s="130"/>
      <c r="D4" s="130"/>
      <c r="E4" s="130"/>
    </row>
    <row r="5" spans="1:5" ht="36" customHeight="1">
      <c r="A5" s="129" t="s">
        <v>283</v>
      </c>
      <c r="B5" s="129"/>
      <c r="C5" s="25">
        <v>9443.000000000015</v>
      </c>
      <c r="D5" s="38" t="s">
        <v>320</v>
      </c>
      <c r="E5" s="32" t="s">
        <v>356</v>
      </c>
    </row>
    <row r="6" spans="1:5" ht="20.25" customHeight="1">
      <c r="A6" s="130" t="s">
        <v>133</v>
      </c>
      <c r="B6" s="130"/>
      <c r="C6" s="130"/>
      <c r="D6" s="130" t="s">
        <v>134</v>
      </c>
      <c r="E6" s="130"/>
    </row>
    <row r="7" spans="1:5" ht="27" customHeight="1">
      <c r="A7" s="89" t="s">
        <v>54</v>
      </c>
      <c r="B7" s="90" t="s">
        <v>158</v>
      </c>
      <c r="C7" s="90" t="s">
        <v>170</v>
      </c>
      <c r="D7" s="90" t="s">
        <v>299</v>
      </c>
      <c r="E7" s="90" t="s">
        <v>173</v>
      </c>
    </row>
    <row r="8" spans="1:5" ht="36" customHeight="1">
      <c r="A8" s="32" t="s">
        <v>131</v>
      </c>
      <c r="B8" s="91">
        <v>85530.72</v>
      </c>
      <c r="C8" s="91">
        <v>82864.93</v>
      </c>
      <c r="D8" s="163" t="s">
        <v>300</v>
      </c>
      <c r="E8" s="164"/>
    </row>
    <row r="9" spans="1:5" ht="95.25" customHeight="1">
      <c r="A9" s="160"/>
      <c r="B9" s="186"/>
      <c r="C9" s="186"/>
      <c r="D9" s="92" t="s">
        <v>130</v>
      </c>
      <c r="E9" s="91">
        <v>60638.21</v>
      </c>
    </row>
    <row r="10" spans="1:5" ht="22.5" customHeight="1">
      <c r="A10" s="160"/>
      <c r="B10" s="186"/>
      <c r="C10" s="186"/>
      <c r="D10" s="88" t="s">
        <v>302</v>
      </c>
      <c r="E10" s="49">
        <f>SUM(E9:E9)</f>
        <v>60638.21</v>
      </c>
    </row>
    <row r="11" spans="1:5" ht="22.5" customHeight="1">
      <c r="A11" s="160"/>
      <c r="B11" s="186"/>
      <c r="C11" s="186"/>
      <c r="D11" s="163" t="s">
        <v>301</v>
      </c>
      <c r="E11" s="164"/>
    </row>
    <row r="12" spans="1:5" ht="27.75" customHeight="1">
      <c r="A12" s="160"/>
      <c r="B12" s="186"/>
      <c r="C12" s="186"/>
      <c r="D12" s="105" t="s">
        <v>474</v>
      </c>
      <c r="E12" s="95">
        <v>12320</v>
      </c>
    </row>
    <row r="13" spans="1:5" ht="17.25" customHeight="1">
      <c r="A13" s="160"/>
      <c r="B13" s="186"/>
      <c r="C13" s="186"/>
      <c r="D13" s="97" t="s">
        <v>303</v>
      </c>
      <c r="E13" s="49">
        <f>SUM(E12)</f>
        <v>12320</v>
      </c>
    </row>
    <row r="14" spans="1:5" ht="17.25" customHeight="1">
      <c r="A14" s="160"/>
      <c r="B14" s="186"/>
      <c r="C14" s="186"/>
      <c r="D14" s="163" t="s">
        <v>304</v>
      </c>
      <c r="E14" s="164"/>
    </row>
    <row r="15" spans="1:5" ht="21" customHeight="1">
      <c r="A15" s="160"/>
      <c r="B15" s="186"/>
      <c r="C15" s="186"/>
      <c r="D15" s="93" t="s">
        <v>475</v>
      </c>
      <c r="E15" s="91">
        <v>29960</v>
      </c>
    </row>
    <row r="16" spans="1:5" ht="17.25" customHeight="1">
      <c r="A16" s="160"/>
      <c r="B16" s="186"/>
      <c r="C16" s="186"/>
      <c r="D16" s="93"/>
      <c r="E16" s="91"/>
    </row>
    <row r="17" spans="1:5" ht="21" customHeight="1">
      <c r="A17" s="161"/>
      <c r="B17" s="187"/>
      <c r="C17" s="187"/>
      <c r="D17" s="88" t="s">
        <v>305</v>
      </c>
      <c r="E17" s="49">
        <f>E15</f>
        <v>29960</v>
      </c>
    </row>
    <row r="18" spans="1:6" ht="17.25" customHeight="1">
      <c r="A18" s="94" t="s">
        <v>2</v>
      </c>
      <c r="B18" s="27">
        <f>SUM(B8)</f>
        <v>85530.72</v>
      </c>
      <c r="C18" s="27">
        <f>SUM(C8)</f>
        <v>82864.93</v>
      </c>
      <c r="D18" s="89" t="s">
        <v>138</v>
      </c>
      <c r="E18" s="33">
        <f>SUM(E10+E13+E17)</f>
        <v>102918.20999999999</v>
      </c>
      <c r="F18" s="64"/>
    </row>
    <row r="19" spans="1:6" ht="22.5" customHeight="1">
      <c r="A19" s="183" t="s">
        <v>306</v>
      </c>
      <c r="B19" s="184"/>
      <c r="C19" s="184"/>
      <c r="D19" s="185"/>
      <c r="E19" s="49">
        <f>SUM(C5+C8-E18)</f>
        <v>-10610.279999999984</v>
      </c>
      <c r="F19" s="64"/>
    </row>
    <row r="20" spans="1:2" ht="12.75" customHeight="1">
      <c r="A20" s="167"/>
      <c r="B20" s="167"/>
    </row>
  </sheetData>
  <sheetProtection selectLockedCells="1" selectUnlockedCells="1"/>
  <mergeCells count="14">
    <mergeCell ref="C9:C17"/>
    <mergeCell ref="D11:E11"/>
    <mergeCell ref="D14:E14"/>
    <mergeCell ref="A19:D19"/>
    <mergeCell ref="A5:B5"/>
    <mergeCell ref="A6:C6"/>
    <mergeCell ref="D6:E6"/>
    <mergeCell ref="D8:E8"/>
    <mergeCell ref="A20:B20"/>
    <mergeCell ref="A2:E2"/>
    <mergeCell ref="A3:E3"/>
    <mergeCell ref="A4:E4"/>
    <mergeCell ref="A9:A17"/>
    <mergeCell ref="B9:B17"/>
  </mergeCells>
  <printOptions/>
  <pageMargins left="0.7875" right="0.7875" top="1.0527777777777778" bottom="1.0527777777777778" header="0.7875" footer="0.7875"/>
  <pageSetup horizontalDpi="300" verticalDpi="300" orientation="portrait" paperSize="9" scale="96" r:id="rId3"/>
  <headerFooter alignWithMargins="0">
    <oddHeader>&amp;C&amp;"Times New Roman,Обычный"&amp;12&amp;A</oddHeader>
    <oddFooter>&amp;C&amp;"Times New Roman,Обычный"&amp;12Страница &amp;P</oddFooter>
  </headerFooter>
  <legacyDrawing r:id="rId2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E20"/>
  <sheetViews>
    <sheetView zoomScalePageLayoutView="0" workbookViewId="0" topLeftCell="A4">
      <selection activeCell="H9" sqref="H9"/>
    </sheetView>
  </sheetViews>
  <sheetFormatPr defaultColWidth="11.57421875" defaultRowHeight="12.75" customHeight="1"/>
  <cols>
    <col min="1" max="1" width="24.00390625" style="17" customWidth="1"/>
    <col min="2" max="2" width="11.8515625" style="17" customWidth="1"/>
    <col min="3" max="3" width="10.7109375" style="17" customWidth="1"/>
    <col min="4" max="4" width="31.28125" style="17" customWidth="1"/>
    <col min="5" max="5" width="12.28125" style="18" customWidth="1"/>
    <col min="6" max="16384" width="11.57421875" style="17" customWidth="1"/>
  </cols>
  <sheetData>
    <row r="1" spans="1:5" ht="12.75" customHeight="1">
      <c r="A1" s="1" t="s">
        <v>107</v>
      </c>
      <c r="B1" s="65"/>
      <c r="C1" s="65"/>
      <c r="D1" s="65"/>
      <c r="E1" s="66"/>
    </row>
    <row r="2" spans="1:5" ht="17.25" customHeight="1">
      <c r="A2" s="177" t="s">
        <v>281</v>
      </c>
      <c r="B2" s="177"/>
      <c r="C2" s="177"/>
      <c r="D2" s="177"/>
      <c r="E2" s="177"/>
    </row>
    <row r="3" spans="1:5" ht="18.75" customHeight="1">
      <c r="A3" s="182" t="s">
        <v>108</v>
      </c>
      <c r="B3" s="182"/>
      <c r="C3" s="182"/>
      <c r="D3" s="182"/>
      <c r="E3" s="182"/>
    </row>
    <row r="4" spans="1:5" ht="37.5" customHeight="1">
      <c r="A4" s="128" t="s">
        <v>275</v>
      </c>
      <c r="B4" s="128"/>
      <c r="C4" s="128"/>
      <c r="D4" s="128"/>
      <c r="E4" s="128"/>
    </row>
    <row r="5" spans="1:5" ht="42.75" customHeight="1">
      <c r="A5" s="181" t="s">
        <v>283</v>
      </c>
      <c r="B5" s="181"/>
      <c r="C5" s="67">
        <v>8332.48000000001</v>
      </c>
      <c r="D5" s="106" t="s">
        <v>320</v>
      </c>
      <c r="E5" s="40" t="s">
        <v>357</v>
      </c>
    </row>
    <row r="6" spans="1:5" ht="25.5" customHeight="1">
      <c r="A6" s="128" t="s">
        <v>133</v>
      </c>
      <c r="B6" s="128"/>
      <c r="C6" s="128"/>
      <c r="D6" s="128" t="s">
        <v>134</v>
      </c>
      <c r="E6" s="128"/>
    </row>
    <row r="7" spans="1:5" ht="27" customHeight="1">
      <c r="A7" s="26" t="s">
        <v>54</v>
      </c>
      <c r="B7" s="42" t="s">
        <v>158</v>
      </c>
      <c r="C7" s="42" t="s">
        <v>170</v>
      </c>
      <c r="D7" s="42" t="s">
        <v>299</v>
      </c>
      <c r="E7" s="42" t="s">
        <v>173</v>
      </c>
    </row>
    <row r="8" spans="1:5" ht="36" customHeight="1">
      <c r="A8" s="40" t="s">
        <v>131</v>
      </c>
      <c r="B8" s="62">
        <v>129992.88</v>
      </c>
      <c r="C8" s="62">
        <v>130279.04</v>
      </c>
      <c r="D8" s="133" t="s">
        <v>300</v>
      </c>
      <c r="E8" s="134"/>
    </row>
    <row r="9" spans="1:5" ht="116.25" customHeight="1">
      <c r="A9" s="138"/>
      <c r="B9" s="174"/>
      <c r="C9" s="174"/>
      <c r="D9" s="44" t="s">
        <v>130</v>
      </c>
      <c r="E9" s="62">
        <v>109644.47</v>
      </c>
    </row>
    <row r="10" spans="1:5" ht="29.25" customHeight="1">
      <c r="A10" s="138"/>
      <c r="B10" s="174"/>
      <c r="C10" s="174"/>
      <c r="D10" s="12" t="s">
        <v>302</v>
      </c>
      <c r="E10" s="50">
        <f>SUM(E9:E9)</f>
        <v>109644.47</v>
      </c>
    </row>
    <row r="11" spans="1:5" ht="22.5" customHeight="1">
      <c r="A11" s="138"/>
      <c r="B11" s="174"/>
      <c r="C11" s="174"/>
      <c r="D11" s="133" t="s">
        <v>301</v>
      </c>
      <c r="E11" s="134"/>
    </row>
    <row r="12" spans="1:5" ht="27.75" customHeight="1">
      <c r="A12" s="138"/>
      <c r="B12" s="174"/>
      <c r="C12" s="174"/>
      <c r="D12" s="12"/>
      <c r="E12" s="50"/>
    </row>
    <row r="13" spans="1:5" ht="17.25" customHeight="1">
      <c r="A13" s="138"/>
      <c r="B13" s="174"/>
      <c r="C13" s="174"/>
      <c r="D13" s="70" t="s">
        <v>303</v>
      </c>
      <c r="E13" s="50">
        <f>SUM(E12)</f>
        <v>0</v>
      </c>
    </row>
    <row r="14" spans="1:5" ht="17.25" customHeight="1">
      <c r="A14" s="138"/>
      <c r="B14" s="174"/>
      <c r="C14" s="174"/>
      <c r="D14" s="133" t="s">
        <v>304</v>
      </c>
      <c r="E14" s="134"/>
    </row>
    <row r="15" spans="1:5" ht="16.5" customHeight="1">
      <c r="A15" s="138"/>
      <c r="B15" s="174"/>
      <c r="C15" s="174"/>
      <c r="D15" s="56"/>
      <c r="E15" s="62"/>
    </row>
    <row r="16" spans="1:5" ht="20.25" customHeight="1">
      <c r="A16" s="138"/>
      <c r="B16" s="174"/>
      <c r="C16" s="174"/>
      <c r="D16" s="56"/>
      <c r="E16" s="62"/>
    </row>
    <row r="17" spans="1:5" ht="27" customHeight="1">
      <c r="A17" s="139"/>
      <c r="B17" s="175"/>
      <c r="C17" s="175"/>
      <c r="D17" s="12" t="s">
        <v>305</v>
      </c>
      <c r="E17" s="50">
        <f>SUM(E16:E16)</f>
        <v>0</v>
      </c>
    </row>
    <row r="18" spans="1:5" ht="23.25" customHeight="1">
      <c r="A18" s="28" t="s">
        <v>2</v>
      </c>
      <c r="B18" s="107">
        <f>SUM(B8)</f>
        <v>129992.88</v>
      </c>
      <c r="C18" s="107">
        <f>SUM(C8)</f>
        <v>130279.04</v>
      </c>
      <c r="D18" s="26" t="s">
        <v>138</v>
      </c>
      <c r="E18" s="108">
        <f>SUM(E10+E13+E17)</f>
        <v>109644.47</v>
      </c>
    </row>
    <row r="19" spans="1:5" ht="22.5" customHeight="1">
      <c r="A19" s="168" t="s">
        <v>306</v>
      </c>
      <c r="B19" s="169"/>
      <c r="C19" s="169"/>
      <c r="D19" s="170"/>
      <c r="E19" s="50">
        <f>SUM(C5+C8-E18)</f>
        <v>28967.050000000017</v>
      </c>
    </row>
    <row r="20" spans="1:2" ht="12.75" customHeight="1">
      <c r="A20" s="176"/>
      <c r="B20" s="176"/>
    </row>
  </sheetData>
  <sheetProtection selectLockedCells="1" selectUnlockedCells="1"/>
  <mergeCells count="14">
    <mergeCell ref="B9:B17"/>
    <mergeCell ref="C9:C17"/>
    <mergeCell ref="D11:E11"/>
    <mergeCell ref="D14:E14"/>
    <mergeCell ref="A19:D19"/>
    <mergeCell ref="A20:B20"/>
    <mergeCell ref="A9:A17"/>
    <mergeCell ref="D8:E8"/>
    <mergeCell ref="A2:E2"/>
    <mergeCell ref="A3:E3"/>
    <mergeCell ref="A4:E4"/>
    <mergeCell ref="A5:B5"/>
    <mergeCell ref="A6:C6"/>
    <mergeCell ref="D6:E6"/>
  </mergeCells>
  <printOptions/>
  <pageMargins left="0.7875" right="0.7875" top="1.0527777777777778" bottom="1.0527777777777778" header="0.7875" footer="0.7875"/>
  <pageSetup horizontalDpi="300" verticalDpi="300" orientation="portrait" paperSize="9" scale="96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E24"/>
  <sheetViews>
    <sheetView zoomScalePageLayoutView="0" workbookViewId="0" topLeftCell="A4">
      <selection activeCell="E15" sqref="E15:E17"/>
    </sheetView>
  </sheetViews>
  <sheetFormatPr defaultColWidth="11.57421875" defaultRowHeight="12.75" customHeight="1"/>
  <cols>
    <col min="1" max="1" width="24.7109375" style="20" customWidth="1"/>
    <col min="2" max="2" width="11.28125" style="20" customWidth="1"/>
    <col min="3" max="3" width="11.140625" style="20" customWidth="1"/>
    <col min="4" max="4" width="31.8515625" style="20" customWidth="1"/>
    <col min="5" max="5" width="11.00390625" style="21" customWidth="1"/>
    <col min="6" max="16384" width="11.57421875" style="20" customWidth="1"/>
  </cols>
  <sheetData>
    <row r="1" spans="1:5" ht="12.75" customHeight="1">
      <c r="A1" s="8" t="s">
        <v>109</v>
      </c>
      <c r="B1" s="10"/>
      <c r="C1" s="10"/>
      <c r="D1" s="10"/>
      <c r="E1" s="31"/>
    </row>
    <row r="2" spans="1:5" ht="17.25" customHeight="1">
      <c r="A2" s="166" t="s">
        <v>281</v>
      </c>
      <c r="B2" s="166"/>
      <c r="C2" s="166"/>
      <c r="D2" s="166"/>
      <c r="E2" s="166"/>
    </row>
    <row r="3" spans="1:5" ht="18.75" customHeight="1">
      <c r="A3" s="158" t="s">
        <v>110</v>
      </c>
      <c r="B3" s="158"/>
      <c r="C3" s="158"/>
      <c r="D3" s="158"/>
      <c r="E3" s="158"/>
    </row>
    <row r="4" spans="1:5" ht="37.5" customHeight="1">
      <c r="A4" s="130" t="s">
        <v>276</v>
      </c>
      <c r="B4" s="130"/>
      <c r="C4" s="130"/>
      <c r="D4" s="130"/>
      <c r="E4" s="130"/>
    </row>
    <row r="5" spans="1:5" ht="42.75" customHeight="1">
      <c r="A5" s="129" t="s">
        <v>283</v>
      </c>
      <c r="B5" s="129"/>
      <c r="C5" s="25">
        <v>-21142.939999999988</v>
      </c>
      <c r="D5" s="38" t="s">
        <v>320</v>
      </c>
      <c r="E5" s="32" t="s">
        <v>358</v>
      </c>
    </row>
    <row r="6" spans="1:5" ht="25.5" customHeight="1">
      <c r="A6" s="130" t="s">
        <v>133</v>
      </c>
      <c r="B6" s="130"/>
      <c r="C6" s="130"/>
      <c r="D6" s="130" t="s">
        <v>134</v>
      </c>
      <c r="E6" s="130"/>
    </row>
    <row r="7" spans="1:5" ht="27" customHeight="1">
      <c r="A7" s="89" t="s">
        <v>54</v>
      </c>
      <c r="B7" s="90" t="s">
        <v>158</v>
      </c>
      <c r="C7" s="90" t="s">
        <v>170</v>
      </c>
      <c r="D7" s="90" t="s">
        <v>299</v>
      </c>
      <c r="E7" s="90" t="s">
        <v>173</v>
      </c>
    </row>
    <row r="8" spans="1:5" ht="36" customHeight="1">
      <c r="A8" s="32" t="s">
        <v>131</v>
      </c>
      <c r="B8" s="91">
        <v>76723.14</v>
      </c>
      <c r="C8" s="91">
        <v>65397.04</v>
      </c>
      <c r="D8" s="163" t="s">
        <v>300</v>
      </c>
      <c r="E8" s="164"/>
    </row>
    <row r="9" spans="1:5" ht="87.75" customHeight="1">
      <c r="A9" s="160"/>
      <c r="B9" s="186"/>
      <c r="C9" s="186"/>
      <c r="D9" s="92" t="s">
        <v>130</v>
      </c>
      <c r="E9" s="91">
        <v>56248.91</v>
      </c>
    </row>
    <row r="10" spans="1:5" ht="29.25" customHeight="1">
      <c r="A10" s="160"/>
      <c r="B10" s="186"/>
      <c r="C10" s="186"/>
      <c r="D10" s="88" t="s">
        <v>302</v>
      </c>
      <c r="E10" s="49">
        <f>SUM(E9:E9)</f>
        <v>56248.91</v>
      </c>
    </row>
    <row r="11" spans="1:5" ht="22.5" customHeight="1">
      <c r="A11" s="160"/>
      <c r="B11" s="186"/>
      <c r="C11" s="186"/>
      <c r="D11" s="163" t="s">
        <v>301</v>
      </c>
      <c r="E11" s="164"/>
    </row>
    <row r="12" spans="1:5" ht="27.75" customHeight="1">
      <c r="A12" s="160"/>
      <c r="B12" s="186"/>
      <c r="C12" s="186"/>
      <c r="D12" s="88"/>
      <c r="E12" s="49"/>
    </row>
    <row r="13" spans="1:5" ht="17.25" customHeight="1">
      <c r="A13" s="160"/>
      <c r="B13" s="186"/>
      <c r="C13" s="186"/>
      <c r="D13" s="97" t="s">
        <v>303</v>
      </c>
      <c r="E13" s="49">
        <f>SUM(E12)</f>
        <v>0</v>
      </c>
    </row>
    <row r="14" spans="1:5" ht="17.25" customHeight="1">
      <c r="A14" s="160"/>
      <c r="B14" s="186"/>
      <c r="C14" s="186"/>
      <c r="D14" s="163" t="s">
        <v>304</v>
      </c>
      <c r="E14" s="164"/>
    </row>
    <row r="15" spans="1:5" ht="39" customHeight="1">
      <c r="A15" s="160"/>
      <c r="B15" s="186"/>
      <c r="C15" s="186"/>
      <c r="D15" s="115" t="s">
        <v>488</v>
      </c>
      <c r="E15" s="91">
        <v>62969</v>
      </c>
    </row>
    <row r="16" spans="1:5" ht="18.75" customHeight="1">
      <c r="A16" s="160"/>
      <c r="B16" s="186"/>
      <c r="C16" s="186"/>
      <c r="D16" s="116" t="s">
        <v>476</v>
      </c>
      <c r="E16" s="91">
        <v>56677</v>
      </c>
    </row>
    <row r="17" spans="1:5" ht="17.25" customHeight="1">
      <c r="A17" s="160"/>
      <c r="B17" s="186"/>
      <c r="C17" s="186"/>
      <c r="D17" s="116" t="s">
        <v>477</v>
      </c>
      <c r="E17" s="91">
        <v>12167</v>
      </c>
    </row>
    <row r="18" spans="1:5" ht="27" customHeight="1">
      <c r="A18" s="161"/>
      <c r="B18" s="187"/>
      <c r="C18" s="187"/>
      <c r="D18" s="88" t="s">
        <v>305</v>
      </c>
      <c r="E18" s="49">
        <f>SUM(E15:E17)</f>
        <v>131813</v>
      </c>
    </row>
    <row r="19" spans="1:5" ht="24" customHeight="1">
      <c r="A19" s="94" t="s">
        <v>2</v>
      </c>
      <c r="B19" s="27">
        <f>SUM(B8)</f>
        <v>76723.14</v>
      </c>
      <c r="C19" s="27">
        <f>SUM(C8)</f>
        <v>65397.04</v>
      </c>
      <c r="D19" s="89" t="s">
        <v>138</v>
      </c>
      <c r="E19" s="33">
        <f>E10+E13+E18</f>
        <v>188061.91</v>
      </c>
    </row>
    <row r="20" spans="1:5" ht="22.5" customHeight="1">
      <c r="A20" s="183" t="s">
        <v>306</v>
      </c>
      <c r="B20" s="184"/>
      <c r="C20" s="184"/>
      <c r="D20" s="185"/>
      <c r="E20" s="49">
        <f>SUM(C5+C8-E19)</f>
        <v>-143807.81</v>
      </c>
    </row>
    <row r="22" spans="1:3" ht="12.75" customHeight="1">
      <c r="A22" s="188"/>
      <c r="B22" s="188"/>
      <c r="C22" s="188"/>
    </row>
    <row r="24" spans="1:3" ht="12.75" customHeight="1">
      <c r="A24" s="188"/>
      <c r="B24" s="188"/>
      <c r="C24" s="188"/>
    </row>
  </sheetData>
  <sheetProtection selectLockedCells="1" selectUnlockedCells="1"/>
  <mergeCells count="15">
    <mergeCell ref="A2:E2"/>
    <mergeCell ref="A3:E3"/>
    <mergeCell ref="A4:E4"/>
    <mergeCell ref="A5:B5"/>
    <mergeCell ref="A6:C6"/>
    <mergeCell ref="D6:E6"/>
    <mergeCell ref="D14:E14"/>
    <mergeCell ref="A20:D20"/>
    <mergeCell ref="A22:C22"/>
    <mergeCell ref="A24:C24"/>
    <mergeCell ref="D8:E8"/>
    <mergeCell ref="A9:A18"/>
    <mergeCell ref="B9:B18"/>
    <mergeCell ref="C9:C18"/>
    <mergeCell ref="D11:E11"/>
  </mergeCells>
  <printOptions/>
  <pageMargins left="0.7875" right="0.7875" top="1.0527777777777778" bottom="1.0527777777777778" header="0.7875" footer="0.7875"/>
  <pageSetup horizontalDpi="300" verticalDpi="300" orientation="portrait" paperSize="9" scale="96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E19"/>
  <sheetViews>
    <sheetView zoomScalePageLayoutView="0" workbookViewId="0" topLeftCell="A4">
      <selection activeCell="B23" sqref="B23"/>
    </sheetView>
  </sheetViews>
  <sheetFormatPr defaultColWidth="11.57421875" defaultRowHeight="12.75" customHeight="1"/>
  <cols>
    <col min="1" max="1" width="24.57421875" style="20" customWidth="1"/>
    <col min="2" max="2" width="10.57421875" style="20" customWidth="1"/>
    <col min="3" max="3" width="10.140625" style="20" customWidth="1"/>
    <col min="4" max="4" width="30.57421875" style="20" customWidth="1"/>
    <col min="5" max="5" width="11.7109375" style="21" customWidth="1"/>
    <col min="6" max="16384" width="11.57421875" style="20" customWidth="1"/>
  </cols>
  <sheetData>
    <row r="1" spans="1:5" ht="12.75" customHeight="1">
      <c r="A1" s="8" t="s">
        <v>111</v>
      </c>
      <c r="B1" s="10"/>
      <c r="C1" s="10"/>
      <c r="D1" s="10"/>
      <c r="E1" s="31"/>
    </row>
    <row r="2" spans="1:5" ht="17.25" customHeight="1">
      <c r="A2" s="166" t="s">
        <v>281</v>
      </c>
      <c r="B2" s="166"/>
      <c r="C2" s="166"/>
      <c r="D2" s="166"/>
      <c r="E2" s="166"/>
    </row>
    <row r="3" spans="1:5" ht="18.75" customHeight="1">
      <c r="A3" s="158" t="s">
        <v>112</v>
      </c>
      <c r="B3" s="158"/>
      <c r="C3" s="158"/>
      <c r="D3" s="158"/>
      <c r="E3" s="158"/>
    </row>
    <row r="4" spans="1:5" ht="37.5" customHeight="1">
      <c r="A4" s="130" t="s">
        <v>478</v>
      </c>
      <c r="B4" s="130"/>
      <c r="C4" s="130"/>
      <c r="D4" s="130"/>
      <c r="E4" s="130"/>
    </row>
    <row r="5" spans="1:5" ht="42.75" customHeight="1">
      <c r="A5" s="129" t="s">
        <v>283</v>
      </c>
      <c r="B5" s="129"/>
      <c r="C5" s="68">
        <v>42398.21</v>
      </c>
      <c r="D5" s="38" t="s">
        <v>320</v>
      </c>
      <c r="E5" s="32" t="s">
        <v>359</v>
      </c>
    </row>
    <row r="6" spans="1:5" ht="25.5" customHeight="1">
      <c r="A6" s="130" t="s">
        <v>133</v>
      </c>
      <c r="B6" s="130"/>
      <c r="C6" s="130"/>
      <c r="D6" s="130" t="s">
        <v>134</v>
      </c>
      <c r="E6" s="130"/>
    </row>
    <row r="7" spans="1:5" ht="27" customHeight="1">
      <c r="A7" s="89" t="s">
        <v>54</v>
      </c>
      <c r="B7" s="90" t="s">
        <v>158</v>
      </c>
      <c r="C7" s="90" t="s">
        <v>170</v>
      </c>
      <c r="D7" s="90" t="s">
        <v>299</v>
      </c>
      <c r="E7" s="90" t="s">
        <v>173</v>
      </c>
    </row>
    <row r="8" spans="1:5" ht="36" customHeight="1">
      <c r="A8" s="32" t="s">
        <v>131</v>
      </c>
      <c r="B8" s="91">
        <v>75631.16</v>
      </c>
      <c r="C8" s="91">
        <v>67685.93</v>
      </c>
      <c r="D8" s="163" t="s">
        <v>300</v>
      </c>
      <c r="E8" s="164"/>
    </row>
    <row r="9" spans="1:5" ht="84.75" customHeight="1">
      <c r="A9" s="160"/>
      <c r="B9" s="186"/>
      <c r="C9" s="186"/>
      <c r="D9" s="92" t="s">
        <v>130</v>
      </c>
      <c r="E9" s="91">
        <v>50823.24</v>
      </c>
    </row>
    <row r="10" spans="1:5" ht="29.25" customHeight="1">
      <c r="A10" s="160"/>
      <c r="B10" s="186"/>
      <c r="C10" s="186"/>
      <c r="D10" s="88" t="s">
        <v>302</v>
      </c>
      <c r="E10" s="49">
        <f>SUM(E9:E9)</f>
        <v>50823.24</v>
      </c>
    </row>
    <row r="11" spans="1:5" ht="22.5" customHeight="1">
      <c r="A11" s="160"/>
      <c r="B11" s="186"/>
      <c r="C11" s="186"/>
      <c r="D11" s="163" t="s">
        <v>301</v>
      </c>
      <c r="E11" s="164"/>
    </row>
    <row r="12" spans="1:5" ht="27.75" customHeight="1">
      <c r="A12" s="160"/>
      <c r="B12" s="186"/>
      <c r="C12" s="186"/>
      <c r="D12" s="88"/>
      <c r="E12" s="49"/>
    </row>
    <row r="13" spans="1:5" ht="17.25" customHeight="1">
      <c r="A13" s="160"/>
      <c r="B13" s="186"/>
      <c r="C13" s="186"/>
      <c r="D13" s="97" t="s">
        <v>303</v>
      </c>
      <c r="E13" s="49">
        <f>SUM(E12)</f>
        <v>0</v>
      </c>
    </row>
    <row r="14" spans="1:5" ht="17.25" customHeight="1">
      <c r="A14" s="160"/>
      <c r="B14" s="186"/>
      <c r="C14" s="186"/>
      <c r="D14" s="163" t="s">
        <v>304</v>
      </c>
      <c r="E14" s="164"/>
    </row>
    <row r="15" spans="1:5" ht="63" customHeight="1">
      <c r="A15" s="160"/>
      <c r="B15" s="186"/>
      <c r="C15" s="186"/>
      <c r="D15" s="100" t="s">
        <v>479</v>
      </c>
      <c r="E15" s="91">
        <v>69972</v>
      </c>
    </row>
    <row r="16" spans="1:5" ht="17.25" customHeight="1">
      <c r="A16" s="160"/>
      <c r="B16" s="186"/>
      <c r="C16" s="186"/>
      <c r="D16" s="93"/>
      <c r="E16" s="91"/>
    </row>
    <row r="17" spans="1:5" ht="27" customHeight="1">
      <c r="A17" s="161"/>
      <c r="B17" s="187"/>
      <c r="C17" s="187"/>
      <c r="D17" s="88" t="s">
        <v>305</v>
      </c>
      <c r="E17" s="49">
        <f>SUM(E15:E16)</f>
        <v>69972</v>
      </c>
    </row>
    <row r="18" spans="1:5" ht="17.25" customHeight="1">
      <c r="A18" s="94" t="s">
        <v>2</v>
      </c>
      <c r="B18" s="27">
        <f>SUM(B8)</f>
        <v>75631.16</v>
      </c>
      <c r="C18" s="27">
        <f>SUM(C8)</f>
        <v>67685.93</v>
      </c>
      <c r="D18" s="89" t="s">
        <v>138</v>
      </c>
      <c r="E18" s="33">
        <f>E10+E13+E17</f>
        <v>120795.23999999999</v>
      </c>
    </row>
    <row r="19" spans="1:5" ht="22.5" customHeight="1">
      <c r="A19" s="183" t="s">
        <v>306</v>
      </c>
      <c r="B19" s="184"/>
      <c r="C19" s="184"/>
      <c r="D19" s="185"/>
      <c r="E19" s="49">
        <f>SUM(C5+C8-E18)</f>
        <v>-10711.100000000006</v>
      </c>
    </row>
  </sheetData>
  <sheetProtection selectLockedCells="1" selectUnlockedCells="1"/>
  <mergeCells count="13">
    <mergeCell ref="D8:E8"/>
    <mergeCell ref="A2:E2"/>
    <mergeCell ref="A3:E3"/>
    <mergeCell ref="A4:E4"/>
    <mergeCell ref="A5:B5"/>
    <mergeCell ref="A6:C6"/>
    <mergeCell ref="D6:E6"/>
    <mergeCell ref="D11:E11"/>
    <mergeCell ref="D14:E14"/>
    <mergeCell ref="A19:D19"/>
    <mergeCell ref="A9:A17"/>
    <mergeCell ref="B9:B17"/>
    <mergeCell ref="C9:C17"/>
  </mergeCells>
  <printOptions/>
  <pageMargins left="0.7875" right="0.7875" top="1.0527777777777778" bottom="1.0527777777777778" header="0.7875" footer="0.7875"/>
  <pageSetup horizontalDpi="300" verticalDpi="300" orientation="portrait" paperSize="9" scale="96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E20"/>
  <sheetViews>
    <sheetView zoomScalePageLayoutView="0" workbookViewId="0" topLeftCell="A4">
      <selection activeCell="F18" sqref="F18"/>
    </sheetView>
  </sheetViews>
  <sheetFormatPr defaultColWidth="11.57421875" defaultRowHeight="12.75" customHeight="1"/>
  <cols>
    <col min="1" max="1" width="24.28125" style="20" customWidth="1"/>
    <col min="2" max="2" width="10.28125" style="20" customWidth="1"/>
    <col min="3" max="3" width="10.00390625" style="20" customWidth="1"/>
    <col min="4" max="4" width="31.8515625" style="20" customWidth="1"/>
    <col min="5" max="5" width="12.140625" style="21" customWidth="1"/>
    <col min="6" max="16384" width="11.57421875" style="20" customWidth="1"/>
  </cols>
  <sheetData>
    <row r="1" spans="1:5" ht="12.75" customHeight="1">
      <c r="A1" s="8" t="s">
        <v>113</v>
      </c>
      <c r="B1" s="10"/>
      <c r="C1" s="10"/>
      <c r="D1" s="10"/>
      <c r="E1" s="31"/>
    </row>
    <row r="2" spans="1:5" ht="17.25" customHeight="1">
      <c r="A2" s="166" t="s">
        <v>281</v>
      </c>
      <c r="B2" s="166"/>
      <c r="C2" s="166"/>
      <c r="D2" s="166"/>
      <c r="E2" s="166"/>
    </row>
    <row r="3" spans="1:5" ht="18.75" customHeight="1">
      <c r="A3" s="158" t="s">
        <v>114</v>
      </c>
      <c r="B3" s="158"/>
      <c r="C3" s="158"/>
      <c r="D3" s="158"/>
      <c r="E3" s="158"/>
    </row>
    <row r="4" spans="1:5" ht="37.5" customHeight="1">
      <c r="A4" s="130" t="s">
        <v>244</v>
      </c>
      <c r="B4" s="130"/>
      <c r="C4" s="130"/>
      <c r="D4" s="130"/>
      <c r="E4" s="130"/>
    </row>
    <row r="5" spans="1:5" ht="42.75" customHeight="1">
      <c r="A5" s="129" t="s">
        <v>283</v>
      </c>
      <c r="B5" s="129"/>
      <c r="C5" s="25">
        <v>185415.72</v>
      </c>
      <c r="D5" s="38" t="s">
        <v>320</v>
      </c>
      <c r="E5" s="32" t="s">
        <v>360</v>
      </c>
    </row>
    <row r="6" spans="1:5" ht="25.5" customHeight="1">
      <c r="A6" s="130" t="s">
        <v>133</v>
      </c>
      <c r="B6" s="130"/>
      <c r="C6" s="130"/>
      <c r="D6" s="130" t="s">
        <v>134</v>
      </c>
      <c r="E6" s="130"/>
    </row>
    <row r="7" spans="1:5" ht="24" customHeight="1">
      <c r="A7" s="89" t="s">
        <v>54</v>
      </c>
      <c r="B7" s="90" t="s">
        <v>158</v>
      </c>
      <c r="C7" s="90" t="s">
        <v>170</v>
      </c>
      <c r="D7" s="90" t="s">
        <v>299</v>
      </c>
      <c r="E7" s="90" t="s">
        <v>173</v>
      </c>
    </row>
    <row r="8" spans="1:5" ht="24" customHeight="1">
      <c r="A8" s="32" t="s">
        <v>131</v>
      </c>
      <c r="B8" s="91">
        <v>193444.12</v>
      </c>
      <c r="C8" s="91">
        <v>184261.77</v>
      </c>
      <c r="D8" s="163" t="s">
        <v>300</v>
      </c>
      <c r="E8" s="164"/>
    </row>
    <row r="9" spans="1:5" ht="85.5" customHeight="1">
      <c r="A9" s="160"/>
      <c r="B9" s="186"/>
      <c r="C9" s="186"/>
      <c r="D9" s="92" t="s">
        <v>130</v>
      </c>
      <c r="E9" s="91">
        <v>128442.6</v>
      </c>
    </row>
    <row r="10" spans="1:5" ht="24" customHeight="1">
      <c r="A10" s="160"/>
      <c r="B10" s="186"/>
      <c r="C10" s="186"/>
      <c r="D10" s="88" t="s">
        <v>302</v>
      </c>
      <c r="E10" s="49">
        <f>SUM(E9:E9)</f>
        <v>128442.6</v>
      </c>
    </row>
    <row r="11" spans="1:5" ht="24" customHeight="1">
      <c r="A11" s="160"/>
      <c r="B11" s="186"/>
      <c r="C11" s="186"/>
      <c r="D11" s="163" t="s">
        <v>301</v>
      </c>
      <c r="E11" s="164"/>
    </row>
    <row r="12" spans="1:5" ht="17.25" customHeight="1">
      <c r="A12" s="160"/>
      <c r="B12" s="186"/>
      <c r="C12" s="186"/>
      <c r="D12" s="110" t="s">
        <v>416</v>
      </c>
      <c r="E12" s="91">
        <v>20263</v>
      </c>
    </row>
    <row r="13" spans="1:5" ht="21.75" customHeight="1">
      <c r="A13" s="160"/>
      <c r="B13" s="186"/>
      <c r="C13" s="186"/>
      <c r="D13" s="97" t="s">
        <v>303</v>
      </c>
      <c r="E13" s="49">
        <f>SUM(E12)</f>
        <v>20263</v>
      </c>
    </row>
    <row r="14" spans="1:5" ht="24" customHeight="1">
      <c r="A14" s="160"/>
      <c r="B14" s="186"/>
      <c r="C14" s="186"/>
      <c r="D14" s="163" t="s">
        <v>304</v>
      </c>
      <c r="E14" s="164"/>
    </row>
    <row r="15" spans="1:5" ht="24" customHeight="1">
      <c r="A15" s="160"/>
      <c r="B15" s="186"/>
      <c r="C15" s="186"/>
      <c r="D15" s="110" t="s">
        <v>480</v>
      </c>
      <c r="E15" s="91">
        <v>19914</v>
      </c>
    </row>
    <row r="16" spans="1:5" ht="53.25" customHeight="1">
      <c r="A16" s="160"/>
      <c r="B16" s="186"/>
      <c r="C16" s="186"/>
      <c r="D16" s="105" t="s">
        <v>472</v>
      </c>
      <c r="E16" s="91">
        <v>84744</v>
      </c>
    </row>
    <row r="17" spans="1:5" ht="24" customHeight="1">
      <c r="A17" s="161"/>
      <c r="B17" s="187"/>
      <c r="C17" s="187"/>
      <c r="D17" s="88" t="s">
        <v>305</v>
      </c>
      <c r="E17" s="49">
        <f>SUM(E15:E16)</f>
        <v>104658</v>
      </c>
    </row>
    <row r="18" spans="1:5" ht="24" customHeight="1">
      <c r="A18" s="94" t="s">
        <v>2</v>
      </c>
      <c r="B18" s="27">
        <f>SUM(B8)</f>
        <v>193444.12</v>
      </c>
      <c r="C18" s="27">
        <f>SUM(C8)</f>
        <v>184261.77</v>
      </c>
      <c r="D18" s="89" t="s">
        <v>138</v>
      </c>
      <c r="E18" s="33">
        <f>E10+E13+E17</f>
        <v>253363.6</v>
      </c>
    </row>
    <row r="19" spans="1:5" ht="24" customHeight="1">
      <c r="A19" s="183" t="s">
        <v>306</v>
      </c>
      <c r="B19" s="184"/>
      <c r="C19" s="184"/>
      <c r="D19" s="185"/>
      <c r="E19" s="49">
        <f>SUM(C5+C8-E18)</f>
        <v>116313.88999999998</v>
      </c>
    </row>
    <row r="20" spans="1:2" ht="24" customHeight="1">
      <c r="A20" s="167"/>
      <c r="B20" s="167"/>
    </row>
  </sheetData>
  <sheetProtection selectLockedCells="1" selectUnlockedCells="1"/>
  <mergeCells count="14">
    <mergeCell ref="A2:E2"/>
    <mergeCell ref="A3:E3"/>
    <mergeCell ref="A4:E4"/>
    <mergeCell ref="A5:B5"/>
    <mergeCell ref="A6:C6"/>
    <mergeCell ref="D6:E6"/>
    <mergeCell ref="C9:C17"/>
    <mergeCell ref="D11:E11"/>
    <mergeCell ref="D14:E14"/>
    <mergeCell ref="A19:D19"/>
    <mergeCell ref="A20:B20"/>
    <mergeCell ref="D8:E8"/>
    <mergeCell ref="A9:A17"/>
    <mergeCell ref="B9:B17"/>
  </mergeCells>
  <printOptions/>
  <pageMargins left="0.7875" right="0.7875" top="1.0527777777777778" bottom="1.0527777777777778" header="0.7875" footer="0.7875"/>
  <pageSetup horizontalDpi="300" verticalDpi="300" orientation="portrait" paperSize="9" scale="96" r:id="rId3"/>
  <headerFooter alignWithMargins="0">
    <oddHeader>&amp;C&amp;"Times New Roman,Обычный"&amp;12&amp;A</oddHeader>
    <oddFooter>&amp;C&amp;"Times New Roman,Обычный"&amp;12Страница &amp;P</oddFooter>
  </headerFooter>
  <legacyDrawing r:id="rId2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E22"/>
  <sheetViews>
    <sheetView zoomScalePageLayoutView="0" workbookViewId="0" topLeftCell="A4">
      <selection activeCell="A20" sqref="A20:IV21"/>
    </sheetView>
  </sheetViews>
  <sheetFormatPr defaultColWidth="11.57421875" defaultRowHeight="12.75" customHeight="1"/>
  <cols>
    <col min="1" max="1" width="23.7109375" style="20" customWidth="1"/>
    <col min="2" max="2" width="10.421875" style="20" customWidth="1"/>
    <col min="3" max="3" width="11.28125" style="20" customWidth="1"/>
    <col min="4" max="4" width="31.8515625" style="20" customWidth="1"/>
    <col min="5" max="5" width="12.00390625" style="21" customWidth="1"/>
    <col min="6" max="16384" width="11.57421875" style="20" customWidth="1"/>
  </cols>
  <sheetData>
    <row r="1" spans="1:5" ht="12.75" customHeight="1">
      <c r="A1" s="8" t="s">
        <v>115</v>
      </c>
      <c r="B1" s="10"/>
      <c r="C1" s="10"/>
      <c r="D1" s="10"/>
      <c r="E1" s="31"/>
    </row>
    <row r="2" spans="1:5" s="7" customFormat="1" ht="17.25" customHeight="1">
      <c r="A2" s="132" t="s">
        <v>281</v>
      </c>
      <c r="B2" s="132"/>
      <c r="C2" s="132"/>
      <c r="D2" s="132"/>
      <c r="E2" s="132"/>
    </row>
    <row r="3" spans="1:5" ht="18.75" customHeight="1">
      <c r="A3" s="127" t="s">
        <v>116</v>
      </c>
      <c r="B3" s="127"/>
      <c r="C3" s="127"/>
      <c r="D3" s="127"/>
      <c r="E3" s="127"/>
    </row>
    <row r="4" spans="1:5" ht="37.5" customHeight="1">
      <c r="A4" s="130" t="s">
        <v>481</v>
      </c>
      <c r="B4" s="130"/>
      <c r="C4" s="130"/>
      <c r="D4" s="130"/>
      <c r="E4" s="130"/>
    </row>
    <row r="5" spans="1:5" ht="38.25" customHeight="1">
      <c r="A5" s="129" t="s">
        <v>283</v>
      </c>
      <c r="B5" s="129"/>
      <c r="C5" s="25">
        <v>-52063.96000000001</v>
      </c>
      <c r="D5" s="38" t="s">
        <v>320</v>
      </c>
      <c r="E5" s="32" t="s">
        <v>361</v>
      </c>
    </row>
    <row r="6" spans="1:5" ht="25.5" customHeight="1">
      <c r="A6" s="130" t="s">
        <v>133</v>
      </c>
      <c r="B6" s="130"/>
      <c r="C6" s="130"/>
      <c r="D6" s="130" t="s">
        <v>134</v>
      </c>
      <c r="E6" s="130"/>
    </row>
    <row r="7" spans="1:5" s="17" customFormat="1" ht="24" customHeight="1">
      <c r="A7" s="26" t="s">
        <v>54</v>
      </c>
      <c r="B7" s="42" t="s">
        <v>158</v>
      </c>
      <c r="C7" s="42" t="s">
        <v>170</v>
      </c>
      <c r="D7" s="42" t="s">
        <v>299</v>
      </c>
      <c r="E7" s="42" t="s">
        <v>173</v>
      </c>
    </row>
    <row r="8" spans="1:5" s="17" customFormat="1" ht="24" customHeight="1">
      <c r="A8" s="40" t="s">
        <v>131</v>
      </c>
      <c r="B8" s="62">
        <v>112566.13</v>
      </c>
      <c r="C8" s="62">
        <v>96865.9</v>
      </c>
      <c r="D8" s="133" t="s">
        <v>300</v>
      </c>
      <c r="E8" s="134"/>
    </row>
    <row r="9" spans="1:5" s="17" customFormat="1" ht="97.5" customHeight="1">
      <c r="A9" s="138"/>
      <c r="B9" s="152"/>
      <c r="C9" s="152"/>
      <c r="D9" s="92" t="s">
        <v>130</v>
      </c>
      <c r="E9" s="62">
        <v>83987.2</v>
      </c>
    </row>
    <row r="10" spans="1:5" s="17" customFormat="1" ht="24" customHeight="1">
      <c r="A10" s="138"/>
      <c r="B10" s="152"/>
      <c r="C10" s="152"/>
      <c r="D10" s="12" t="s">
        <v>302</v>
      </c>
      <c r="E10" s="49">
        <f>SUM(E9:E9)</f>
        <v>83987.2</v>
      </c>
    </row>
    <row r="11" spans="1:5" s="17" customFormat="1" ht="24" customHeight="1">
      <c r="A11" s="138"/>
      <c r="B11" s="152"/>
      <c r="C11" s="152"/>
      <c r="D11" s="133" t="s">
        <v>301</v>
      </c>
      <c r="E11" s="134"/>
    </row>
    <row r="12" spans="1:5" s="17" customFormat="1" ht="24" customHeight="1">
      <c r="A12" s="138"/>
      <c r="B12" s="152"/>
      <c r="C12" s="152"/>
      <c r="D12" s="12"/>
      <c r="E12" s="22"/>
    </row>
    <row r="13" spans="1:5" s="17" customFormat="1" ht="24" customHeight="1">
      <c r="A13" s="138"/>
      <c r="B13" s="152"/>
      <c r="C13" s="152"/>
      <c r="D13" s="70" t="s">
        <v>303</v>
      </c>
      <c r="E13" s="49">
        <f>SUM(E12)</f>
        <v>0</v>
      </c>
    </row>
    <row r="14" spans="1:5" s="17" customFormat="1" ht="24" customHeight="1">
      <c r="A14" s="138"/>
      <c r="B14" s="152"/>
      <c r="C14" s="152"/>
      <c r="D14" s="133" t="s">
        <v>304</v>
      </c>
      <c r="E14" s="134"/>
    </row>
    <row r="15" spans="1:5" s="17" customFormat="1" ht="18.75" customHeight="1">
      <c r="A15" s="138"/>
      <c r="B15" s="152"/>
      <c r="C15" s="152"/>
      <c r="D15" s="56"/>
      <c r="E15" s="62"/>
    </row>
    <row r="16" spans="1:5" s="17" customFormat="1" ht="19.5" customHeight="1">
      <c r="A16" s="138"/>
      <c r="B16" s="152"/>
      <c r="C16" s="152"/>
      <c r="D16" s="56"/>
      <c r="E16" s="62"/>
    </row>
    <row r="17" spans="1:5" s="17" customFormat="1" ht="24" customHeight="1">
      <c r="A17" s="139"/>
      <c r="B17" s="153"/>
      <c r="C17" s="153"/>
      <c r="D17" s="12" t="s">
        <v>305</v>
      </c>
      <c r="E17" s="49">
        <f>SUM(E16:E16)</f>
        <v>0</v>
      </c>
    </row>
    <row r="18" spans="1:5" s="17" customFormat="1" ht="24" customHeight="1">
      <c r="A18" s="28" t="s">
        <v>2</v>
      </c>
      <c r="B18" s="41">
        <f>SUM(B8)</f>
        <v>112566.13</v>
      </c>
      <c r="C18" s="41">
        <f>SUM(C8)</f>
        <v>96865.9</v>
      </c>
      <c r="D18" s="26" t="s">
        <v>138</v>
      </c>
      <c r="E18" s="33">
        <f>SUM(E10+E13+E17)</f>
        <v>83987.2</v>
      </c>
    </row>
    <row r="19" spans="1:5" s="17" customFormat="1" ht="24" customHeight="1">
      <c r="A19" s="168" t="s">
        <v>306</v>
      </c>
      <c r="B19" s="169"/>
      <c r="C19" s="169"/>
      <c r="D19" s="170"/>
      <c r="E19" s="50">
        <f>SUM(C5+C8-E18)</f>
        <v>-39185.26000000001</v>
      </c>
    </row>
    <row r="20" spans="1:5" s="17" customFormat="1" ht="24" customHeight="1">
      <c r="A20" s="176"/>
      <c r="B20" s="176"/>
      <c r="E20" s="18"/>
    </row>
    <row r="22" spans="1:2" ht="12.75" customHeight="1">
      <c r="A22" s="167"/>
      <c r="B22" s="167"/>
    </row>
  </sheetData>
  <sheetProtection selectLockedCells="1" selectUnlockedCells="1"/>
  <mergeCells count="15">
    <mergeCell ref="A2:E2"/>
    <mergeCell ref="A3:E3"/>
    <mergeCell ref="A4:E4"/>
    <mergeCell ref="A5:B5"/>
    <mergeCell ref="A6:C6"/>
    <mergeCell ref="D6:E6"/>
    <mergeCell ref="D11:E11"/>
    <mergeCell ref="D14:E14"/>
    <mergeCell ref="A19:D19"/>
    <mergeCell ref="A20:B20"/>
    <mergeCell ref="D8:E8"/>
    <mergeCell ref="A22:B22"/>
    <mergeCell ref="A9:A17"/>
    <mergeCell ref="B9:B17"/>
    <mergeCell ref="C9:C17"/>
  </mergeCells>
  <printOptions/>
  <pageMargins left="0.7875" right="0.7875" top="1.0527777777777778" bottom="1.0527777777777778" header="0.7875" footer="0.7875"/>
  <pageSetup horizontalDpi="300" verticalDpi="300" orientation="portrait" paperSize="9" scale="96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H22"/>
  <sheetViews>
    <sheetView zoomScalePageLayoutView="0" workbookViewId="0" topLeftCell="A7">
      <selection activeCell="G16" sqref="G16"/>
    </sheetView>
  </sheetViews>
  <sheetFormatPr defaultColWidth="11.57421875" defaultRowHeight="12.75" customHeight="1"/>
  <cols>
    <col min="1" max="1" width="25.00390625" style="17" customWidth="1"/>
    <col min="2" max="2" width="11.8515625" style="17" customWidth="1"/>
    <col min="3" max="3" width="10.28125" style="17" customWidth="1"/>
    <col min="4" max="4" width="31.00390625" style="17" customWidth="1"/>
    <col min="5" max="5" width="12.140625" style="18" customWidth="1"/>
    <col min="6" max="16384" width="11.57421875" style="17" customWidth="1"/>
  </cols>
  <sheetData>
    <row r="1" spans="1:5" ht="12.75" customHeight="1">
      <c r="A1" s="1" t="s">
        <v>117</v>
      </c>
      <c r="B1" s="65"/>
      <c r="C1" s="65"/>
      <c r="D1" s="65"/>
      <c r="E1" s="66"/>
    </row>
    <row r="2" spans="1:5" ht="17.25" customHeight="1">
      <c r="A2" s="177" t="s">
        <v>281</v>
      </c>
      <c r="B2" s="177"/>
      <c r="C2" s="177"/>
      <c r="D2" s="177"/>
      <c r="E2" s="177"/>
    </row>
    <row r="3" spans="1:5" ht="18.75" customHeight="1">
      <c r="A3" s="182" t="s">
        <v>118</v>
      </c>
      <c r="B3" s="182"/>
      <c r="C3" s="182"/>
      <c r="D3" s="182"/>
      <c r="E3" s="182"/>
    </row>
    <row r="4" spans="1:5" ht="37.5" customHeight="1">
      <c r="A4" s="140" t="s">
        <v>482</v>
      </c>
      <c r="B4" s="141"/>
      <c r="C4" s="141"/>
      <c r="D4" s="141"/>
      <c r="E4" s="142"/>
    </row>
    <row r="5" spans="1:5" ht="42.75" customHeight="1">
      <c r="A5" s="181" t="s">
        <v>283</v>
      </c>
      <c r="B5" s="181"/>
      <c r="C5" s="67">
        <v>109427.07</v>
      </c>
      <c r="D5" s="106" t="s">
        <v>320</v>
      </c>
      <c r="E5" s="40" t="s">
        <v>362</v>
      </c>
    </row>
    <row r="6" spans="1:5" ht="25.5" customHeight="1">
      <c r="A6" s="128" t="s">
        <v>133</v>
      </c>
      <c r="B6" s="128"/>
      <c r="C6" s="128"/>
      <c r="D6" s="128" t="s">
        <v>134</v>
      </c>
      <c r="E6" s="128"/>
    </row>
    <row r="7" spans="1:5" ht="24" customHeight="1">
      <c r="A7" s="26" t="s">
        <v>54</v>
      </c>
      <c r="B7" s="42" t="s">
        <v>158</v>
      </c>
      <c r="C7" s="42" t="s">
        <v>170</v>
      </c>
      <c r="D7" s="42" t="s">
        <v>299</v>
      </c>
      <c r="E7" s="42" t="s">
        <v>173</v>
      </c>
    </row>
    <row r="8" spans="1:5" ht="24" customHeight="1">
      <c r="A8" s="40" t="s">
        <v>131</v>
      </c>
      <c r="B8" s="62">
        <v>110231.6</v>
      </c>
      <c r="C8" s="62">
        <v>106453.58</v>
      </c>
      <c r="D8" s="133" t="s">
        <v>300</v>
      </c>
      <c r="E8" s="134"/>
    </row>
    <row r="9" spans="1:5" ht="109.5" customHeight="1">
      <c r="A9" s="138"/>
      <c r="B9" s="174"/>
      <c r="C9" s="174"/>
      <c r="D9" s="44" t="s">
        <v>130</v>
      </c>
      <c r="E9" s="62">
        <v>86107</v>
      </c>
    </row>
    <row r="10" spans="1:5" ht="24" customHeight="1">
      <c r="A10" s="138"/>
      <c r="B10" s="174"/>
      <c r="C10" s="174"/>
      <c r="D10" s="12" t="s">
        <v>302</v>
      </c>
      <c r="E10" s="50">
        <f>SUM(E9:E9)</f>
        <v>86107</v>
      </c>
    </row>
    <row r="11" spans="1:5" ht="24" customHeight="1">
      <c r="A11" s="138"/>
      <c r="B11" s="174"/>
      <c r="C11" s="174"/>
      <c r="D11" s="133" t="s">
        <v>301</v>
      </c>
      <c r="E11" s="134"/>
    </row>
    <row r="12" spans="1:5" ht="24" customHeight="1">
      <c r="A12" s="138"/>
      <c r="B12" s="174"/>
      <c r="C12" s="174"/>
      <c r="D12" s="12"/>
      <c r="E12" s="50"/>
    </row>
    <row r="13" spans="1:5" ht="24" customHeight="1">
      <c r="A13" s="138"/>
      <c r="B13" s="174"/>
      <c r="C13" s="174"/>
      <c r="D13" s="70" t="s">
        <v>303</v>
      </c>
      <c r="E13" s="50">
        <f>SUM(E12)</f>
        <v>0</v>
      </c>
    </row>
    <row r="14" spans="1:5" ht="24" customHeight="1">
      <c r="A14" s="138"/>
      <c r="B14" s="174"/>
      <c r="C14" s="174"/>
      <c r="D14" s="133" t="s">
        <v>304</v>
      </c>
      <c r="E14" s="134"/>
    </row>
    <row r="15" spans="1:5" ht="24" customHeight="1">
      <c r="A15" s="138"/>
      <c r="B15" s="174"/>
      <c r="C15" s="174"/>
      <c r="D15" s="56"/>
      <c r="E15" s="62"/>
    </row>
    <row r="16" spans="1:5" ht="24" customHeight="1">
      <c r="A16" s="138"/>
      <c r="B16" s="174"/>
      <c r="C16" s="174"/>
      <c r="D16" s="56"/>
      <c r="E16" s="62"/>
    </row>
    <row r="17" spans="1:5" ht="24" customHeight="1">
      <c r="A17" s="139"/>
      <c r="B17" s="175"/>
      <c r="C17" s="175"/>
      <c r="D17" s="12" t="s">
        <v>305</v>
      </c>
      <c r="E17" s="50">
        <f>SUM(E16:E16)</f>
        <v>0</v>
      </c>
    </row>
    <row r="18" spans="1:5" ht="24" customHeight="1">
      <c r="A18" s="28" t="s">
        <v>2</v>
      </c>
      <c r="B18" s="107">
        <f>SUM(B8)</f>
        <v>110231.6</v>
      </c>
      <c r="C18" s="107">
        <f>SUM(C8)</f>
        <v>106453.58</v>
      </c>
      <c r="D18" s="26" t="s">
        <v>138</v>
      </c>
      <c r="E18" s="108">
        <f>SUM(E10+E13+E17)</f>
        <v>86107</v>
      </c>
    </row>
    <row r="19" spans="1:5" ht="24" customHeight="1">
      <c r="A19" s="168" t="s">
        <v>306</v>
      </c>
      <c r="B19" s="169"/>
      <c r="C19" s="169"/>
      <c r="D19" s="170"/>
      <c r="E19" s="50">
        <f>SUM(C5+C8-E18)</f>
        <v>129773.65000000002</v>
      </c>
    </row>
    <row r="20" spans="1:2" ht="24" customHeight="1">
      <c r="A20" s="176"/>
      <c r="B20" s="176"/>
    </row>
    <row r="21" ht="12.75" customHeight="1">
      <c r="H21" s="109"/>
    </row>
    <row r="22" spans="1:2" ht="12.75" customHeight="1">
      <c r="A22" s="176"/>
      <c r="B22" s="176"/>
    </row>
  </sheetData>
  <sheetProtection selectLockedCells="1" selectUnlockedCells="1"/>
  <mergeCells count="15">
    <mergeCell ref="A2:E2"/>
    <mergeCell ref="A3:E3"/>
    <mergeCell ref="A4:E4"/>
    <mergeCell ref="A5:B5"/>
    <mergeCell ref="A6:C6"/>
    <mergeCell ref="D6:E6"/>
    <mergeCell ref="D11:E11"/>
    <mergeCell ref="D14:E14"/>
    <mergeCell ref="A19:D19"/>
    <mergeCell ref="A20:B20"/>
    <mergeCell ref="D8:E8"/>
    <mergeCell ref="A22:B22"/>
    <mergeCell ref="A9:A17"/>
    <mergeCell ref="B9:B17"/>
    <mergeCell ref="C9:C17"/>
  </mergeCells>
  <printOptions/>
  <pageMargins left="0.7875" right="0.7875" top="1.0527777777777778" bottom="1.0527777777777778" header="0.7875" footer="0.7875"/>
  <pageSetup horizontalDpi="300" verticalDpi="300" orientation="portrait" paperSize="9" scale="96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E20"/>
  <sheetViews>
    <sheetView zoomScalePageLayoutView="0" workbookViewId="0" topLeftCell="A1">
      <selection activeCell="E9" sqref="E9"/>
    </sheetView>
  </sheetViews>
  <sheetFormatPr defaultColWidth="11.57421875" defaultRowHeight="12.75"/>
  <cols>
    <col min="1" max="1" width="22.140625" style="20" customWidth="1"/>
    <col min="2" max="2" width="11.28125" style="20" customWidth="1"/>
    <col min="3" max="3" width="10.57421875" style="20" customWidth="1"/>
    <col min="4" max="4" width="30.140625" style="20" customWidth="1"/>
    <col min="5" max="5" width="12.421875" style="21" customWidth="1"/>
    <col min="6" max="16384" width="11.57421875" style="20" customWidth="1"/>
  </cols>
  <sheetData>
    <row r="1" spans="1:5" ht="12.75" customHeight="1">
      <c r="A1" s="8" t="s">
        <v>127</v>
      </c>
      <c r="B1" s="10"/>
      <c r="C1" s="10"/>
      <c r="D1" s="10"/>
      <c r="E1" s="31"/>
    </row>
    <row r="2" spans="1:5" s="7" customFormat="1" ht="17.25" customHeight="1">
      <c r="A2" s="132" t="s">
        <v>281</v>
      </c>
      <c r="B2" s="132"/>
      <c r="C2" s="132"/>
      <c r="D2" s="132"/>
      <c r="E2" s="132"/>
    </row>
    <row r="3" spans="1:5" ht="18.75" customHeight="1">
      <c r="A3" s="127" t="s">
        <v>245</v>
      </c>
      <c r="B3" s="127"/>
      <c r="C3" s="127"/>
      <c r="D3" s="127"/>
      <c r="E3" s="127"/>
    </row>
    <row r="4" spans="1:5" ht="37.5" customHeight="1">
      <c r="A4" s="130" t="s">
        <v>483</v>
      </c>
      <c r="B4" s="130"/>
      <c r="C4" s="130"/>
      <c r="D4" s="130"/>
      <c r="E4" s="130"/>
    </row>
    <row r="5" spans="1:5" ht="48" customHeight="1">
      <c r="A5" s="129" t="s">
        <v>283</v>
      </c>
      <c r="B5" s="129"/>
      <c r="C5" s="25">
        <v>51328.149999999994</v>
      </c>
      <c r="D5" s="38" t="s">
        <v>320</v>
      </c>
      <c r="E5" s="32" t="s">
        <v>363</v>
      </c>
    </row>
    <row r="6" spans="1:5" ht="25.5" customHeight="1">
      <c r="A6" s="130" t="s">
        <v>133</v>
      </c>
      <c r="B6" s="130"/>
      <c r="C6" s="130"/>
      <c r="D6" s="130" t="s">
        <v>134</v>
      </c>
      <c r="E6" s="130"/>
    </row>
    <row r="7" spans="1:5" s="17" customFormat="1" ht="33" customHeight="1">
      <c r="A7" s="26" t="s">
        <v>54</v>
      </c>
      <c r="B7" s="42" t="s">
        <v>158</v>
      </c>
      <c r="C7" s="42" t="s">
        <v>170</v>
      </c>
      <c r="D7" s="42" t="s">
        <v>299</v>
      </c>
      <c r="E7" s="42" t="s">
        <v>173</v>
      </c>
    </row>
    <row r="8" spans="1:5" s="17" customFormat="1" ht="33" customHeight="1">
      <c r="A8" s="40" t="s">
        <v>131</v>
      </c>
      <c r="B8" s="62">
        <v>52490.26</v>
      </c>
      <c r="C8" s="62">
        <v>69809.82</v>
      </c>
      <c r="D8" s="133" t="s">
        <v>300</v>
      </c>
      <c r="E8" s="134"/>
    </row>
    <row r="9" spans="1:5" s="17" customFormat="1" ht="81" customHeight="1">
      <c r="A9" s="138"/>
      <c r="B9" s="152"/>
      <c r="C9" s="152"/>
      <c r="D9" s="61" t="s">
        <v>130</v>
      </c>
      <c r="E9" s="62">
        <v>29394.27</v>
      </c>
    </row>
    <row r="10" spans="1:5" s="17" customFormat="1" ht="19.5" customHeight="1">
      <c r="A10" s="138"/>
      <c r="B10" s="152"/>
      <c r="C10" s="152"/>
      <c r="D10" s="12" t="s">
        <v>302</v>
      </c>
      <c r="E10" s="49">
        <f>SUM(E9:E9)</f>
        <v>29394.27</v>
      </c>
    </row>
    <row r="11" spans="1:5" s="17" customFormat="1" ht="33" customHeight="1">
      <c r="A11" s="138"/>
      <c r="B11" s="152"/>
      <c r="C11" s="152"/>
      <c r="D11" s="133" t="s">
        <v>301</v>
      </c>
      <c r="E11" s="134"/>
    </row>
    <row r="12" spans="1:5" s="17" customFormat="1" ht="18.75" customHeight="1">
      <c r="A12" s="138"/>
      <c r="B12" s="152"/>
      <c r="C12" s="152"/>
      <c r="D12" s="12"/>
      <c r="E12" s="22"/>
    </row>
    <row r="13" spans="1:5" s="17" customFormat="1" ht="19.5" customHeight="1">
      <c r="A13" s="138"/>
      <c r="B13" s="152"/>
      <c r="C13" s="152"/>
      <c r="D13" s="70" t="s">
        <v>303</v>
      </c>
      <c r="E13" s="49">
        <f>SUM(E12)</f>
        <v>0</v>
      </c>
    </row>
    <row r="14" spans="1:5" s="17" customFormat="1" ht="33" customHeight="1">
      <c r="A14" s="138"/>
      <c r="B14" s="152"/>
      <c r="C14" s="152"/>
      <c r="D14" s="133" t="s">
        <v>304</v>
      </c>
      <c r="E14" s="134"/>
    </row>
    <row r="15" spans="1:5" s="17" customFormat="1" ht="19.5" customHeight="1">
      <c r="A15" s="138"/>
      <c r="B15" s="152"/>
      <c r="C15" s="152"/>
      <c r="D15" s="56"/>
      <c r="E15" s="62"/>
    </row>
    <row r="16" spans="1:5" s="17" customFormat="1" ht="21" customHeight="1">
      <c r="A16" s="138"/>
      <c r="B16" s="152"/>
      <c r="C16" s="152"/>
      <c r="D16" s="56"/>
      <c r="E16" s="62"/>
    </row>
    <row r="17" spans="1:5" s="17" customFormat="1" ht="18.75" customHeight="1">
      <c r="A17" s="139"/>
      <c r="B17" s="153"/>
      <c r="C17" s="153"/>
      <c r="D17" s="12" t="s">
        <v>305</v>
      </c>
      <c r="E17" s="49">
        <f>SUM(E16:E16)</f>
        <v>0</v>
      </c>
    </row>
    <row r="18" spans="1:5" s="17" customFormat="1" ht="18.75" customHeight="1">
      <c r="A18" s="28" t="s">
        <v>2</v>
      </c>
      <c r="B18" s="41">
        <f>SUM(B8)</f>
        <v>52490.26</v>
      </c>
      <c r="C18" s="41">
        <f>SUM(C8)</f>
        <v>69809.82</v>
      </c>
      <c r="D18" s="26" t="s">
        <v>138</v>
      </c>
      <c r="E18" s="33">
        <f>SUM(E10+E13+E17)</f>
        <v>29394.27</v>
      </c>
    </row>
    <row r="19" spans="1:5" s="17" customFormat="1" ht="19.5" customHeight="1">
      <c r="A19" s="168" t="s">
        <v>306</v>
      </c>
      <c r="B19" s="169"/>
      <c r="C19" s="169"/>
      <c r="D19" s="170"/>
      <c r="E19" s="50">
        <f>SUM(C5+C8-E18)</f>
        <v>91743.7</v>
      </c>
    </row>
    <row r="20" spans="1:5" s="17" customFormat="1" ht="33" customHeight="1">
      <c r="A20" s="176"/>
      <c r="B20" s="176"/>
      <c r="E20" s="18"/>
    </row>
    <row r="21" ht="12.75" customHeight="1"/>
  </sheetData>
  <sheetProtection/>
  <mergeCells count="14">
    <mergeCell ref="D11:E11"/>
    <mergeCell ref="D14:E14"/>
    <mergeCell ref="A19:D19"/>
    <mergeCell ref="A20:B20"/>
    <mergeCell ref="D8:E8"/>
    <mergeCell ref="A9:A17"/>
    <mergeCell ref="B9:B17"/>
    <mergeCell ref="C9:C17"/>
    <mergeCell ref="A2:E2"/>
    <mergeCell ref="A3:E3"/>
    <mergeCell ref="A4:E4"/>
    <mergeCell ref="A5:B5"/>
    <mergeCell ref="A6:C6"/>
    <mergeCell ref="D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E20"/>
  <sheetViews>
    <sheetView zoomScalePageLayoutView="0" workbookViewId="0" topLeftCell="A1">
      <selection activeCell="H5" sqref="H5"/>
    </sheetView>
  </sheetViews>
  <sheetFormatPr defaultColWidth="11.57421875" defaultRowHeight="12.75" customHeight="1"/>
  <cols>
    <col min="1" max="1" width="22.7109375" style="17" customWidth="1"/>
    <col min="2" max="2" width="11.140625" style="17" customWidth="1"/>
    <col min="3" max="3" width="10.421875" style="17" customWidth="1"/>
    <col min="4" max="4" width="32.140625" style="17" customWidth="1"/>
    <col min="5" max="5" width="12.00390625" style="18" customWidth="1"/>
    <col min="6" max="16384" width="11.57421875" style="17" customWidth="1"/>
  </cols>
  <sheetData>
    <row r="1" spans="1:5" ht="12.75" customHeight="1">
      <c r="A1" s="1" t="s">
        <v>119</v>
      </c>
      <c r="B1" s="65"/>
      <c r="C1" s="65"/>
      <c r="D1" s="65"/>
      <c r="E1" s="66"/>
    </row>
    <row r="2" spans="1:5" ht="17.25" customHeight="1">
      <c r="A2" s="177" t="s">
        <v>281</v>
      </c>
      <c r="B2" s="177"/>
      <c r="C2" s="177"/>
      <c r="D2" s="177"/>
      <c r="E2" s="177"/>
    </row>
    <row r="3" spans="1:5" ht="18.75" customHeight="1">
      <c r="A3" s="182" t="s">
        <v>246</v>
      </c>
      <c r="B3" s="182"/>
      <c r="C3" s="182"/>
      <c r="D3" s="182"/>
      <c r="E3" s="182"/>
    </row>
    <row r="4" spans="1:5" ht="37.5" customHeight="1">
      <c r="A4" s="128" t="s">
        <v>484</v>
      </c>
      <c r="B4" s="128"/>
      <c r="C4" s="128"/>
      <c r="D4" s="128"/>
      <c r="E4" s="128"/>
    </row>
    <row r="5" spans="1:5" ht="39.75" customHeight="1">
      <c r="A5" s="181" t="s">
        <v>283</v>
      </c>
      <c r="B5" s="181"/>
      <c r="C5" s="67">
        <v>-1002.2500000000005</v>
      </c>
      <c r="D5" s="106" t="s">
        <v>320</v>
      </c>
      <c r="E5" s="40" t="s">
        <v>247</v>
      </c>
    </row>
    <row r="6" spans="1:5" ht="25.5" customHeight="1">
      <c r="A6" s="128" t="s">
        <v>133</v>
      </c>
      <c r="B6" s="128"/>
      <c r="C6" s="128"/>
      <c r="D6" s="128" t="s">
        <v>134</v>
      </c>
      <c r="E6" s="128"/>
    </row>
    <row r="7" spans="1:5" ht="33" customHeight="1">
      <c r="A7" s="26" t="s">
        <v>54</v>
      </c>
      <c r="B7" s="42" t="s">
        <v>158</v>
      </c>
      <c r="C7" s="42" t="s">
        <v>170</v>
      </c>
      <c r="D7" s="42" t="s">
        <v>299</v>
      </c>
      <c r="E7" s="42" t="s">
        <v>173</v>
      </c>
    </row>
    <row r="8" spans="1:5" ht="33" customHeight="1">
      <c r="A8" s="40" t="s">
        <v>131</v>
      </c>
      <c r="B8" s="62">
        <v>3222.68</v>
      </c>
      <c r="C8" s="62">
        <v>3222.68</v>
      </c>
      <c r="D8" s="133" t="s">
        <v>300</v>
      </c>
      <c r="E8" s="134"/>
    </row>
    <row r="9" spans="1:5" ht="99.75" customHeight="1">
      <c r="A9" s="138"/>
      <c r="B9" s="174"/>
      <c r="C9" s="174"/>
      <c r="D9" s="44" t="s">
        <v>130</v>
      </c>
      <c r="E9" s="62">
        <v>4819.29</v>
      </c>
    </row>
    <row r="10" spans="1:5" ht="21" customHeight="1">
      <c r="A10" s="138"/>
      <c r="B10" s="174"/>
      <c r="C10" s="174"/>
      <c r="D10" s="12" t="s">
        <v>302</v>
      </c>
      <c r="E10" s="50">
        <f>SUM(E9:E9)</f>
        <v>4819.29</v>
      </c>
    </row>
    <row r="11" spans="1:5" ht="33" customHeight="1">
      <c r="A11" s="138"/>
      <c r="B11" s="174"/>
      <c r="C11" s="174"/>
      <c r="D11" s="133" t="s">
        <v>301</v>
      </c>
      <c r="E11" s="134"/>
    </row>
    <row r="12" spans="1:5" ht="17.25" customHeight="1">
      <c r="A12" s="138"/>
      <c r="B12" s="174"/>
      <c r="C12" s="174"/>
      <c r="D12" s="12"/>
      <c r="E12" s="50"/>
    </row>
    <row r="13" spans="1:5" ht="17.25" customHeight="1">
      <c r="A13" s="138"/>
      <c r="B13" s="174"/>
      <c r="C13" s="174"/>
      <c r="D13" s="70" t="s">
        <v>303</v>
      </c>
      <c r="E13" s="50">
        <f>SUM(E12)</f>
        <v>0</v>
      </c>
    </row>
    <row r="14" spans="1:5" ht="33" customHeight="1">
      <c r="A14" s="138"/>
      <c r="B14" s="174"/>
      <c r="C14" s="174"/>
      <c r="D14" s="133" t="s">
        <v>304</v>
      </c>
      <c r="E14" s="134"/>
    </row>
    <row r="15" spans="1:5" ht="16.5" customHeight="1">
      <c r="A15" s="138"/>
      <c r="B15" s="174"/>
      <c r="C15" s="174"/>
      <c r="D15" s="56"/>
      <c r="E15" s="62"/>
    </row>
    <row r="16" spans="1:5" ht="17.25" customHeight="1">
      <c r="A16" s="138"/>
      <c r="B16" s="174"/>
      <c r="C16" s="174"/>
      <c r="D16" s="56"/>
      <c r="E16" s="62"/>
    </row>
    <row r="17" spans="1:5" ht="20.25" customHeight="1">
      <c r="A17" s="139"/>
      <c r="B17" s="175"/>
      <c r="C17" s="175"/>
      <c r="D17" s="12" t="s">
        <v>305</v>
      </c>
      <c r="E17" s="50">
        <f>SUM(E16:E16)</f>
        <v>0</v>
      </c>
    </row>
    <row r="18" spans="1:5" ht="27" customHeight="1">
      <c r="A18" s="28" t="s">
        <v>2</v>
      </c>
      <c r="B18" s="107">
        <f>SUM(B8)</f>
        <v>3222.68</v>
      </c>
      <c r="C18" s="107">
        <f>SUM(C8)</f>
        <v>3222.68</v>
      </c>
      <c r="D18" s="26" t="s">
        <v>138</v>
      </c>
      <c r="E18" s="108">
        <f>SUM(E10+E13+E17)</f>
        <v>4819.29</v>
      </c>
    </row>
    <row r="19" spans="1:5" ht="22.5" customHeight="1">
      <c r="A19" s="168" t="s">
        <v>306</v>
      </c>
      <c r="B19" s="169"/>
      <c r="C19" s="169"/>
      <c r="D19" s="170"/>
      <c r="E19" s="50">
        <f>SUM(C5+C8-E18)</f>
        <v>-2598.8600000000006</v>
      </c>
    </row>
    <row r="20" spans="1:2" ht="33" customHeight="1">
      <c r="A20" s="176"/>
      <c r="B20" s="176"/>
    </row>
  </sheetData>
  <sheetProtection selectLockedCells="1" selectUnlockedCells="1"/>
  <mergeCells count="14">
    <mergeCell ref="C9:C17"/>
    <mergeCell ref="D11:E11"/>
    <mergeCell ref="A6:C6"/>
    <mergeCell ref="D6:E6"/>
    <mergeCell ref="D8:E8"/>
    <mergeCell ref="D14:E14"/>
    <mergeCell ref="A19:D19"/>
    <mergeCell ref="A20:B20"/>
    <mergeCell ref="A2:E2"/>
    <mergeCell ref="A3:E3"/>
    <mergeCell ref="A4:E4"/>
    <mergeCell ref="A5:B5"/>
    <mergeCell ref="A9:A17"/>
    <mergeCell ref="B9:B17"/>
  </mergeCells>
  <printOptions/>
  <pageMargins left="0.7875" right="0.7875" top="1.0527777777777778" bottom="1.0527777777777778" header="0.7875" footer="0.7875"/>
  <pageSetup horizontalDpi="300" verticalDpi="300" orientation="portrait" paperSize="9" scale="96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E20"/>
  <sheetViews>
    <sheetView zoomScalePageLayoutView="0" workbookViewId="0" topLeftCell="A7">
      <selection activeCell="F17" sqref="F17"/>
    </sheetView>
  </sheetViews>
  <sheetFormatPr defaultColWidth="11.57421875" defaultRowHeight="12.75" customHeight="1"/>
  <cols>
    <col min="1" max="1" width="26.140625" style="0" customWidth="1"/>
    <col min="2" max="2" width="11.28125" style="0" customWidth="1"/>
    <col min="3" max="3" width="10.7109375" style="0" customWidth="1"/>
    <col min="4" max="4" width="31.7109375" style="0" customWidth="1"/>
    <col min="5" max="5" width="11.00390625" style="29" customWidth="1"/>
  </cols>
  <sheetData>
    <row r="1" spans="1:5" ht="12.75" customHeight="1">
      <c r="A1" s="1" t="s">
        <v>120</v>
      </c>
      <c r="B1" s="2"/>
      <c r="C1" s="2"/>
      <c r="D1" s="2"/>
      <c r="E1" s="14"/>
    </row>
    <row r="2" spans="1:5" s="7" customFormat="1" ht="17.25" customHeight="1">
      <c r="A2" s="132" t="s">
        <v>281</v>
      </c>
      <c r="B2" s="132"/>
      <c r="C2" s="132"/>
      <c r="D2" s="132"/>
      <c r="E2" s="132"/>
    </row>
    <row r="3" spans="1:5" s="7" customFormat="1" ht="18.75" customHeight="1">
      <c r="A3" s="127" t="s">
        <v>248</v>
      </c>
      <c r="B3" s="127"/>
      <c r="C3" s="127"/>
      <c r="D3" s="127"/>
      <c r="E3" s="127"/>
    </row>
    <row r="4" spans="1:5" s="7" customFormat="1" ht="37.5" customHeight="1">
      <c r="A4" s="128" t="s">
        <v>364</v>
      </c>
      <c r="B4" s="128"/>
      <c r="C4" s="128"/>
      <c r="D4" s="128"/>
      <c r="E4" s="128"/>
    </row>
    <row r="5" spans="1:5" s="7" customFormat="1" ht="37.5" customHeight="1">
      <c r="A5" s="129" t="s">
        <v>283</v>
      </c>
      <c r="B5" s="129"/>
      <c r="C5" s="25">
        <v>9746.53999999992</v>
      </c>
      <c r="D5" s="38" t="s">
        <v>320</v>
      </c>
      <c r="E5" s="32" t="s">
        <v>249</v>
      </c>
    </row>
    <row r="6" spans="1:5" s="7" customFormat="1" ht="25.5" customHeight="1">
      <c r="A6" s="130" t="s">
        <v>133</v>
      </c>
      <c r="B6" s="130"/>
      <c r="C6" s="130"/>
      <c r="D6" s="130" t="s">
        <v>134</v>
      </c>
      <c r="E6" s="130"/>
    </row>
    <row r="7" spans="1:5" s="17" customFormat="1" ht="26.25" customHeight="1">
      <c r="A7" s="26" t="s">
        <v>54</v>
      </c>
      <c r="B7" s="42" t="s">
        <v>158</v>
      </c>
      <c r="C7" s="42" t="s">
        <v>170</v>
      </c>
      <c r="D7" s="42" t="s">
        <v>299</v>
      </c>
      <c r="E7" s="42" t="s">
        <v>173</v>
      </c>
    </row>
    <row r="8" spans="1:5" s="17" customFormat="1" ht="33" customHeight="1" thickBot="1">
      <c r="A8" s="40" t="s">
        <v>131</v>
      </c>
      <c r="B8" s="62">
        <v>225045.36</v>
      </c>
      <c r="C8" s="62">
        <v>214557.67</v>
      </c>
      <c r="D8" s="133" t="s">
        <v>300</v>
      </c>
      <c r="E8" s="134"/>
    </row>
    <row r="9" spans="1:5" s="17" customFormat="1" ht="117.75" customHeight="1">
      <c r="A9" s="138"/>
      <c r="B9" s="152"/>
      <c r="C9" s="152"/>
      <c r="D9" s="117" t="s">
        <v>130</v>
      </c>
      <c r="E9" s="62">
        <v>216875.74</v>
      </c>
    </row>
    <row r="10" spans="1:5" s="17" customFormat="1" ht="33.75" customHeight="1">
      <c r="A10" s="138"/>
      <c r="B10" s="152"/>
      <c r="C10" s="152"/>
      <c r="D10" s="12" t="s">
        <v>302</v>
      </c>
      <c r="E10" s="49">
        <f>SUM(E9:E9)</f>
        <v>216875.74</v>
      </c>
    </row>
    <row r="11" spans="1:5" s="17" customFormat="1" ht="33" customHeight="1" thickBot="1">
      <c r="A11" s="138"/>
      <c r="B11" s="152"/>
      <c r="C11" s="152"/>
      <c r="D11" s="133" t="s">
        <v>301</v>
      </c>
      <c r="E11" s="134"/>
    </row>
    <row r="12" spans="1:5" s="17" customFormat="1" ht="21" customHeight="1">
      <c r="A12" s="138"/>
      <c r="B12" s="152"/>
      <c r="C12" s="152"/>
      <c r="D12" s="117" t="s">
        <v>371</v>
      </c>
      <c r="E12" s="118">
        <v>12340</v>
      </c>
    </row>
    <row r="13" spans="1:5" s="17" customFormat="1" ht="18.75" customHeight="1">
      <c r="A13" s="138"/>
      <c r="B13" s="152"/>
      <c r="C13" s="152"/>
      <c r="D13" s="70" t="s">
        <v>303</v>
      </c>
      <c r="E13" s="49">
        <f>SUM(E12)</f>
        <v>12340</v>
      </c>
    </row>
    <row r="14" spans="1:5" s="17" customFormat="1" ht="33" customHeight="1">
      <c r="A14" s="138"/>
      <c r="B14" s="152"/>
      <c r="C14" s="152"/>
      <c r="D14" s="133" t="s">
        <v>304</v>
      </c>
      <c r="E14" s="134"/>
    </row>
    <row r="15" spans="1:5" s="17" customFormat="1" ht="19.5" customHeight="1">
      <c r="A15" s="138"/>
      <c r="B15" s="152"/>
      <c r="C15" s="152"/>
      <c r="D15" s="85" t="s">
        <v>447</v>
      </c>
      <c r="E15" s="86">
        <v>127783</v>
      </c>
    </row>
    <row r="16" spans="1:5" s="17" customFormat="1" ht="19.5" customHeight="1">
      <c r="A16" s="139"/>
      <c r="B16" s="153"/>
      <c r="C16" s="153"/>
      <c r="D16" s="12" t="s">
        <v>305</v>
      </c>
      <c r="E16" s="49">
        <f>SUM(E15:E15)</f>
        <v>127783</v>
      </c>
    </row>
    <row r="17" spans="1:5" s="17" customFormat="1" ht="33" customHeight="1">
      <c r="A17" s="28" t="s">
        <v>2</v>
      </c>
      <c r="B17" s="41">
        <f>SUM(B8)</f>
        <v>225045.36</v>
      </c>
      <c r="C17" s="41">
        <f>SUM(C8)</f>
        <v>214557.67</v>
      </c>
      <c r="D17" s="26" t="s">
        <v>138</v>
      </c>
      <c r="E17" s="33">
        <f>SUM(E10+E13+E16)</f>
        <v>356998.74</v>
      </c>
    </row>
    <row r="18" spans="1:5" s="17" customFormat="1" ht="22.5" customHeight="1">
      <c r="A18" s="168" t="s">
        <v>306</v>
      </c>
      <c r="B18" s="169"/>
      <c r="C18" s="169"/>
      <c r="D18" s="170"/>
      <c r="E18" s="50">
        <f>SUM(C5+C8-E17)</f>
        <v>-132694.53000000006</v>
      </c>
    </row>
    <row r="19" spans="1:5" s="17" customFormat="1" ht="33" customHeight="1">
      <c r="A19" s="176"/>
      <c r="B19" s="176"/>
      <c r="E19" s="18"/>
    </row>
    <row r="20" spans="1:5" s="7" customFormat="1" ht="12.75" customHeight="1">
      <c r="A20" s="159"/>
      <c r="B20" s="159"/>
      <c r="E20" s="15"/>
    </row>
  </sheetData>
  <sheetProtection selectLockedCells="1" selectUnlockedCells="1"/>
  <mergeCells count="15">
    <mergeCell ref="D14:E14"/>
    <mergeCell ref="A20:B20"/>
    <mergeCell ref="D8:E8"/>
    <mergeCell ref="D11:E11"/>
    <mergeCell ref="A9:A16"/>
    <mergeCell ref="B9:B16"/>
    <mergeCell ref="C9:C16"/>
    <mergeCell ref="A18:D18"/>
    <mergeCell ref="A19:B19"/>
    <mergeCell ref="A2:E2"/>
    <mergeCell ref="A3:E3"/>
    <mergeCell ref="A4:E4"/>
    <mergeCell ref="A5:B5"/>
    <mergeCell ref="A6:C6"/>
    <mergeCell ref="D6:E6"/>
  </mergeCells>
  <printOptions/>
  <pageMargins left="0.7875" right="0.7875" top="1.0527777777777778" bottom="1.0527777777777778" header="0.7875" footer="0.7875"/>
  <pageSetup horizontalDpi="300" verticalDpi="300" orientation="portrait" paperSize="9" scale="96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H26"/>
  <sheetViews>
    <sheetView zoomScalePageLayoutView="0" workbookViewId="0" topLeftCell="A4">
      <selection activeCell="F18" sqref="F18:F20"/>
    </sheetView>
  </sheetViews>
  <sheetFormatPr defaultColWidth="11.57421875" defaultRowHeight="12.75" customHeight="1"/>
  <cols>
    <col min="1" max="1" width="23.28125" style="0" customWidth="1"/>
    <col min="2" max="2" width="11.57421875" style="0" customWidth="1"/>
    <col min="3" max="3" width="10.7109375" style="0" customWidth="1"/>
    <col min="4" max="4" width="30.00390625" style="0" customWidth="1"/>
    <col min="5" max="5" width="10.421875" style="0" customWidth="1"/>
  </cols>
  <sheetData>
    <row r="1" spans="1:5" ht="17.25" customHeight="1">
      <c r="A1" s="124" t="s">
        <v>14</v>
      </c>
      <c r="B1" s="125"/>
      <c r="C1" s="125"/>
      <c r="D1" s="125"/>
      <c r="E1" s="126"/>
    </row>
    <row r="2" spans="1:5" ht="24.75" customHeight="1">
      <c r="A2" s="132" t="s">
        <v>281</v>
      </c>
      <c r="B2" s="132"/>
      <c r="C2" s="132"/>
      <c r="D2" s="132"/>
      <c r="E2" s="132"/>
    </row>
    <row r="3" spans="1:5" ht="27" customHeight="1">
      <c r="A3" s="127" t="s">
        <v>145</v>
      </c>
      <c r="B3" s="127"/>
      <c r="C3" s="127"/>
      <c r="D3" s="127"/>
      <c r="E3" s="127"/>
    </row>
    <row r="4" spans="1:5" ht="41.25" customHeight="1">
      <c r="A4" s="128" t="s">
        <v>146</v>
      </c>
      <c r="B4" s="128"/>
      <c r="C4" s="128"/>
      <c r="D4" s="128"/>
      <c r="E4" s="128"/>
    </row>
    <row r="5" spans="1:5" ht="37.5" customHeight="1">
      <c r="A5" s="129" t="s">
        <v>283</v>
      </c>
      <c r="B5" s="129"/>
      <c r="C5" s="25">
        <v>-125388.68000000002</v>
      </c>
      <c r="D5" s="47" t="s">
        <v>286</v>
      </c>
      <c r="E5" s="32" t="s">
        <v>296</v>
      </c>
    </row>
    <row r="6" spans="1:5" ht="27.75" customHeight="1">
      <c r="A6" s="130" t="s">
        <v>133</v>
      </c>
      <c r="B6" s="130"/>
      <c r="C6" s="130"/>
      <c r="D6" s="130" t="s">
        <v>134</v>
      </c>
      <c r="E6" s="130"/>
    </row>
    <row r="7" spans="1:5" ht="25.5" customHeight="1">
      <c r="A7" s="26" t="s">
        <v>54</v>
      </c>
      <c r="B7" s="42" t="s">
        <v>158</v>
      </c>
      <c r="C7" s="42" t="s">
        <v>159</v>
      </c>
      <c r="D7" s="42" t="s">
        <v>299</v>
      </c>
      <c r="E7" s="34" t="s">
        <v>135</v>
      </c>
    </row>
    <row r="8" spans="1:5" ht="29.25" customHeight="1">
      <c r="A8" s="40" t="s">
        <v>131</v>
      </c>
      <c r="B8" s="62">
        <v>74074.82</v>
      </c>
      <c r="C8" s="62">
        <v>95466.21</v>
      </c>
      <c r="D8" s="133" t="s">
        <v>300</v>
      </c>
      <c r="E8" s="134"/>
    </row>
    <row r="9" spans="1:5" ht="108.75" customHeight="1">
      <c r="A9" s="138"/>
      <c r="B9" s="131"/>
      <c r="C9" s="131"/>
      <c r="D9" s="81" t="s">
        <v>130</v>
      </c>
      <c r="E9" s="77">
        <f>75141.33+2155.78</f>
        <v>77297.11</v>
      </c>
    </row>
    <row r="10" spans="1:8" ht="26.25" customHeight="1">
      <c r="A10" s="138"/>
      <c r="B10" s="131"/>
      <c r="C10" s="131"/>
      <c r="D10" s="12" t="s">
        <v>302</v>
      </c>
      <c r="E10" s="45">
        <f>SUM(E9:E9)</f>
        <v>77297.11</v>
      </c>
      <c r="H10" s="59"/>
    </row>
    <row r="11" spans="1:5" ht="24" customHeight="1">
      <c r="A11" s="138"/>
      <c r="B11" s="131"/>
      <c r="C11" s="131"/>
      <c r="D11" s="133" t="s">
        <v>301</v>
      </c>
      <c r="E11" s="134"/>
    </row>
    <row r="12" spans="1:5" ht="23.25" customHeight="1">
      <c r="A12" s="138"/>
      <c r="B12" s="131"/>
      <c r="C12" s="131"/>
      <c r="D12" s="12"/>
      <c r="E12" s="22"/>
    </row>
    <row r="13" spans="1:5" ht="23.25" customHeight="1">
      <c r="A13" s="138"/>
      <c r="B13" s="131"/>
      <c r="C13" s="131"/>
      <c r="D13" s="70" t="s">
        <v>303</v>
      </c>
      <c r="E13" s="45">
        <f>SUM(E12)</f>
        <v>0</v>
      </c>
    </row>
    <row r="14" spans="1:5" ht="23.25" customHeight="1">
      <c r="A14" s="138"/>
      <c r="B14" s="131"/>
      <c r="C14" s="131"/>
      <c r="D14" s="133" t="s">
        <v>304</v>
      </c>
      <c r="E14" s="134"/>
    </row>
    <row r="15" spans="1:5" ht="33.75" customHeight="1">
      <c r="A15" s="138"/>
      <c r="B15" s="131"/>
      <c r="C15" s="131"/>
      <c r="D15" s="72" t="s">
        <v>380</v>
      </c>
      <c r="E15" s="77">
        <v>281708</v>
      </c>
    </row>
    <row r="16" spans="1:5" ht="20.25" customHeight="1">
      <c r="A16" s="138"/>
      <c r="B16" s="131"/>
      <c r="C16" s="131"/>
      <c r="D16" s="56"/>
      <c r="E16" s="62"/>
    </row>
    <row r="17" spans="1:5" ht="25.5" customHeight="1">
      <c r="A17" s="139"/>
      <c r="B17" s="131"/>
      <c r="C17" s="131"/>
      <c r="D17" s="12" t="s">
        <v>305</v>
      </c>
      <c r="E17" s="45">
        <f>SUM(E15:E16)</f>
        <v>281708</v>
      </c>
    </row>
    <row r="18" spans="1:6" ht="24" customHeight="1">
      <c r="A18" s="28" t="s">
        <v>2</v>
      </c>
      <c r="B18" s="41">
        <f>SUM(B8)</f>
        <v>74074.82</v>
      </c>
      <c r="C18" s="41">
        <f>SUM(C8)</f>
        <v>95466.21</v>
      </c>
      <c r="D18" s="26" t="s">
        <v>138</v>
      </c>
      <c r="E18" s="27">
        <f>SUM(E10+E13+E17)</f>
        <v>359005.11</v>
      </c>
      <c r="F18" s="35"/>
    </row>
    <row r="19" spans="1:6" ht="22.5" customHeight="1">
      <c r="A19" s="137" t="s">
        <v>306</v>
      </c>
      <c r="B19" s="137"/>
      <c r="C19" s="137"/>
      <c r="D19" s="137"/>
      <c r="E19" s="46">
        <f>SUM(C5+C8-E18)</f>
        <v>-388927.58</v>
      </c>
      <c r="F19" s="35"/>
    </row>
    <row r="26" spans="1:2" ht="12.75" customHeight="1">
      <c r="A26" s="135"/>
      <c r="B26" s="135"/>
    </row>
  </sheetData>
  <sheetProtection selectLockedCells="1" selectUnlockedCells="1"/>
  <mergeCells count="15">
    <mergeCell ref="A9:A17"/>
    <mergeCell ref="B9:B17"/>
    <mergeCell ref="C9:C17"/>
    <mergeCell ref="D11:E11"/>
    <mergeCell ref="D14:E14"/>
    <mergeCell ref="A26:B26"/>
    <mergeCell ref="A19:D19"/>
    <mergeCell ref="D8:E8"/>
    <mergeCell ref="A1:E1"/>
    <mergeCell ref="A3:E3"/>
    <mergeCell ref="A4:E4"/>
    <mergeCell ref="A5:B5"/>
    <mergeCell ref="A6:C6"/>
    <mergeCell ref="A2:E2"/>
    <mergeCell ref="D6:E6"/>
  </mergeCells>
  <printOptions/>
  <pageMargins left="0.7875" right="0.7875" top="1.0527777777777778" bottom="1.0527777777777778" header="0.7875" footer="0.7875"/>
  <pageSetup horizontalDpi="300" verticalDpi="300" orientation="portrait" paperSize="9" scale="9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E27"/>
  <sheetViews>
    <sheetView zoomScalePageLayoutView="0" workbookViewId="0" topLeftCell="A4">
      <selection activeCell="J14" sqref="J14"/>
    </sheetView>
  </sheetViews>
  <sheetFormatPr defaultColWidth="11.57421875" defaultRowHeight="12.75" customHeight="1"/>
  <cols>
    <col min="1" max="1" width="24.140625" style="17" customWidth="1"/>
    <col min="2" max="2" width="11.57421875" style="18" customWidth="1"/>
    <col min="3" max="3" width="11.00390625" style="18" customWidth="1"/>
    <col min="4" max="4" width="29.421875" style="17" customWidth="1"/>
    <col min="5" max="5" width="12.28125" style="18" customWidth="1"/>
    <col min="6" max="16384" width="11.57421875" style="17" customWidth="1"/>
  </cols>
  <sheetData>
    <row r="1" spans="1:5" ht="12.75" customHeight="1">
      <c r="A1" s="1" t="s">
        <v>122</v>
      </c>
      <c r="B1" s="66"/>
      <c r="C1" s="66"/>
      <c r="D1" s="65"/>
      <c r="E1" s="66"/>
    </row>
    <row r="2" spans="1:5" ht="17.25" customHeight="1">
      <c r="A2" s="177" t="s">
        <v>281</v>
      </c>
      <c r="B2" s="177"/>
      <c r="C2" s="177"/>
      <c r="D2" s="177"/>
      <c r="E2" s="177"/>
    </row>
    <row r="3" spans="1:5" ht="18.75" customHeight="1">
      <c r="A3" s="127" t="s">
        <v>254</v>
      </c>
      <c r="B3" s="127"/>
      <c r="C3" s="127"/>
      <c r="D3" s="127"/>
      <c r="E3" s="127"/>
    </row>
    <row r="4" spans="1:5" ht="37.5" customHeight="1">
      <c r="A4" s="128" t="s">
        <v>252</v>
      </c>
      <c r="B4" s="128"/>
      <c r="C4" s="128"/>
      <c r="D4" s="128"/>
      <c r="E4" s="128"/>
    </row>
    <row r="5" spans="1:5" ht="37.5" customHeight="1">
      <c r="A5" s="181" t="s">
        <v>283</v>
      </c>
      <c r="B5" s="181"/>
      <c r="C5" s="67">
        <v>-21995.850000000006</v>
      </c>
      <c r="D5" s="106" t="s">
        <v>320</v>
      </c>
      <c r="E5" s="40" t="s">
        <v>365</v>
      </c>
    </row>
    <row r="6" spans="1:5" ht="25.5" customHeight="1">
      <c r="A6" s="128" t="s">
        <v>133</v>
      </c>
      <c r="B6" s="128"/>
      <c r="C6" s="128"/>
      <c r="D6" s="128" t="s">
        <v>134</v>
      </c>
      <c r="E6" s="128"/>
    </row>
    <row r="7" spans="1:5" ht="33" customHeight="1">
      <c r="A7" s="26" t="s">
        <v>54</v>
      </c>
      <c r="B7" s="42" t="s">
        <v>158</v>
      </c>
      <c r="C7" s="42" t="s">
        <v>170</v>
      </c>
      <c r="D7" s="42" t="s">
        <v>299</v>
      </c>
      <c r="E7" s="42" t="s">
        <v>173</v>
      </c>
    </row>
    <row r="8" spans="1:5" ht="33" customHeight="1">
      <c r="A8" s="40" t="s">
        <v>131</v>
      </c>
      <c r="B8" s="62">
        <v>54008.4</v>
      </c>
      <c r="C8" s="62">
        <v>47634.03</v>
      </c>
      <c r="D8" s="133" t="s">
        <v>300</v>
      </c>
      <c r="E8" s="134"/>
    </row>
    <row r="9" spans="1:5" ht="108.75" customHeight="1">
      <c r="A9" s="138"/>
      <c r="B9" s="174"/>
      <c r="C9" s="174"/>
      <c r="D9" s="44" t="s">
        <v>130</v>
      </c>
      <c r="E9" s="62">
        <v>68754.65</v>
      </c>
    </row>
    <row r="10" spans="1:5" ht="21.75" customHeight="1">
      <c r="A10" s="138"/>
      <c r="B10" s="174"/>
      <c r="C10" s="174"/>
      <c r="D10" s="12" t="s">
        <v>302</v>
      </c>
      <c r="E10" s="50">
        <f>SUM(E9:E9)</f>
        <v>68754.65</v>
      </c>
    </row>
    <row r="11" spans="1:5" ht="33" customHeight="1">
      <c r="A11" s="138"/>
      <c r="B11" s="174"/>
      <c r="C11" s="174"/>
      <c r="D11" s="133" t="s">
        <v>301</v>
      </c>
      <c r="E11" s="134"/>
    </row>
    <row r="12" spans="1:5" ht="18.75" customHeight="1">
      <c r="A12" s="138"/>
      <c r="B12" s="174"/>
      <c r="C12" s="174"/>
      <c r="D12" s="12"/>
      <c r="E12" s="50"/>
    </row>
    <row r="13" spans="1:5" ht="16.5" customHeight="1">
      <c r="A13" s="138"/>
      <c r="B13" s="174"/>
      <c r="C13" s="174"/>
      <c r="D13" s="70" t="s">
        <v>303</v>
      </c>
      <c r="E13" s="50">
        <f>SUM(E12)</f>
        <v>0</v>
      </c>
    </row>
    <row r="14" spans="1:5" ht="33" customHeight="1">
      <c r="A14" s="138"/>
      <c r="B14" s="174"/>
      <c r="C14" s="174"/>
      <c r="D14" s="133" t="s">
        <v>304</v>
      </c>
      <c r="E14" s="134"/>
    </row>
    <row r="15" spans="1:5" ht="18" customHeight="1">
      <c r="A15" s="138"/>
      <c r="B15" s="174"/>
      <c r="C15" s="174"/>
      <c r="D15" s="56"/>
      <c r="E15" s="62"/>
    </row>
    <row r="16" spans="1:5" ht="15.75" customHeight="1">
      <c r="A16" s="138"/>
      <c r="B16" s="174"/>
      <c r="C16" s="174"/>
      <c r="D16" s="56"/>
      <c r="E16" s="62"/>
    </row>
    <row r="17" spans="1:5" ht="17.25" customHeight="1">
      <c r="A17" s="139"/>
      <c r="B17" s="175"/>
      <c r="C17" s="175"/>
      <c r="D17" s="12" t="s">
        <v>305</v>
      </c>
      <c r="E17" s="50">
        <f>SUM(E16:E16)</f>
        <v>0</v>
      </c>
    </row>
    <row r="18" spans="1:5" ht="26.25" customHeight="1">
      <c r="A18" s="54" t="s">
        <v>2</v>
      </c>
      <c r="B18" s="107">
        <f>SUM(B8)</f>
        <v>54008.4</v>
      </c>
      <c r="C18" s="107">
        <f>SUM(C8)</f>
        <v>47634.03</v>
      </c>
      <c r="D18" s="26" t="s">
        <v>138</v>
      </c>
      <c r="E18" s="108">
        <f>SUM(E10+E13+E17)</f>
        <v>68754.65</v>
      </c>
    </row>
    <row r="19" spans="1:5" ht="22.5" customHeight="1">
      <c r="A19" s="168" t="s">
        <v>306</v>
      </c>
      <c r="B19" s="169"/>
      <c r="C19" s="169"/>
      <c r="D19" s="170"/>
      <c r="E19" s="50">
        <f>SUM(C5+C8-E18)</f>
        <v>-43116.47</v>
      </c>
    </row>
    <row r="20" spans="1:2" ht="12.75" customHeight="1">
      <c r="A20" s="176"/>
      <c r="B20" s="176"/>
    </row>
    <row r="22" spans="1:2" ht="12.75" customHeight="1">
      <c r="A22" s="13"/>
      <c r="B22" s="119"/>
    </row>
    <row r="23" spans="1:2" ht="12.75" customHeight="1">
      <c r="A23" s="176"/>
      <c r="B23" s="176"/>
    </row>
    <row r="24" spans="1:2" ht="12.75" customHeight="1">
      <c r="A24" s="176"/>
      <c r="B24" s="176"/>
    </row>
    <row r="25" spans="1:2" ht="12.75" customHeight="1">
      <c r="A25" s="176"/>
      <c r="B25" s="176"/>
    </row>
    <row r="26" spans="1:2" ht="12.75" customHeight="1">
      <c r="A26" s="176"/>
      <c r="B26" s="176"/>
    </row>
    <row r="27" spans="1:2" ht="12.75" customHeight="1">
      <c r="A27" s="176"/>
      <c r="B27" s="176"/>
    </row>
  </sheetData>
  <sheetProtection selectLockedCells="1" selectUnlockedCells="1"/>
  <mergeCells count="19">
    <mergeCell ref="D8:E8"/>
    <mergeCell ref="A27:B27"/>
    <mergeCell ref="A6:C6"/>
    <mergeCell ref="D11:E11"/>
    <mergeCell ref="D14:E14"/>
    <mergeCell ref="A19:D19"/>
    <mergeCell ref="A9:A17"/>
    <mergeCell ref="B9:B17"/>
    <mergeCell ref="C9:C17"/>
    <mergeCell ref="A2:E2"/>
    <mergeCell ref="A25:B25"/>
    <mergeCell ref="A26:B26"/>
    <mergeCell ref="A4:E4"/>
    <mergeCell ref="A5:B5"/>
    <mergeCell ref="A3:E3"/>
    <mergeCell ref="D6:E6"/>
    <mergeCell ref="A20:B20"/>
    <mergeCell ref="A23:B23"/>
    <mergeCell ref="A24:B24"/>
  </mergeCells>
  <printOptions/>
  <pageMargins left="0.7875" right="0.7875" top="1.0527777777777778" bottom="1.0527777777777778" header="0.7875" footer="0.7875"/>
  <pageSetup horizontalDpi="300" verticalDpi="300" orientation="portrait" paperSize="9" scale="96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E22"/>
  <sheetViews>
    <sheetView zoomScalePageLayoutView="0" workbookViewId="0" topLeftCell="A7">
      <selection activeCell="G13" sqref="G13"/>
    </sheetView>
  </sheetViews>
  <sheetFormatPr defaultColWidth="11.57421875" defaultRowHeight="12.75" customHeight="1"/>
  <cols>
    <col min="1" max="1" width="22.7109375" style="17" customWidth="1"/>
    <col min="2" max="2" width="11.57421875" style="17" customWidth="1"/>
    <col min="3" max="3" width="10.8515625" style="17" customWidth="1"/>
    <col min="4" max="4" width="28.57421875" style="17" customWidth="1"/>
    <col min="5" max="5" width="12.28125" style="18" customWidth="1"/>
    <col min="6" max="16384" width="11.57421875" style="17" customWidth="1"/>
  </cols>
  <sheetData>
    <row r="1" spans="1:5" ht="12.75" customHeight="1">
      <c r="A1" s="1" t="s">
        <v>123</v>
      </c>
      <c r="B1" s="65"/>
      <c r="C1" s="65"/>
      <c r="D1" s="65"/>
      <c r="E1" s="66"/>
    </row>
    <row r="2" spans="1:5" ht="17.25" customHeight="1">
      <c r="A2" s="177" t="s">
        <v>281</v>
      </c>
      <c r="B2" s="177"/>
      <c r="C2" s="177"/>
      <c r="D2" s="177"/>
      <c r="E2" s="177"/>
    </row>
    <row r="3" spans="1:5" ht="18.75" customHeight="1">
      <c r="A3" s="127" t="s">
        <v>253</v>
      </c>
      <c r="B3" s="127"/>
      <c r="C3" s="127"/>
      <c r="D3" s="127"/>
      <c r="E3" s="127"/>
    </row>
    <row r="4" spans="1:5" ht="28.5" customHeight="1">
      <c r="A4" s="128" t="s">
        <v>255</v>
      </c>
      <c r="B4" s="128"/>
      <c r="C4" s="128"/>
      <c r="D4" s="128"/>
      <c r="E4" s="128"/>
    </row>
    <row r="5" spans="1:5" ht="40.5" customHeight="1">
      <c r="A5" s="181" t="s">
        <v>283</v>
      </c>
      <c r="B5" s="181"/>
      <c r="C5" s="67">
        <v>-33434.3</v>
      </c>
      <c r="D5" s="106" t="s">
        <v>320</v>
      </c>
      <c r="E5" s="40" t="s">
        <v>366</v>
      </c>
    </row>
    <row r="6" spans="1:5" ht="25.5" customHeight="1">
      <c r="A6" s="128" t="s">
        <v>133</v>
      </c>
      <c r="B6" s="128"/>
      <c r="C6" s="128"/>
      <c r="D6" s="128" t="s">
        <v>134</v>
      </c>
      <c r="E6" s="128"/>
    </row>
    <row r="7" spans="1:5" ht="32.25" customHeight="1">
      <c r="A7" s="26" t="s">
        <v>54</v>
      </c>
      <c r="B7" s="42" t="s">
        <v>158</v>
      </c>
      <c r="C7" s="42" t="s">
        <v>170</v>
      </c>
      <c r="D7" s="42" t="s">
        <v>299</v>
      </c>
      <c r="E7" s="42" t="s">
        <v>173</v>
      </c>
    </row>
    <row r="8" spans="1:5" ht="32.25" customHeight="1">
      <c r="A8" s="40" t="s">
        <v>131</v>
      </c>
      <c r="B8" s="62">
        <v>33565.48</v>
      </c>
      <c r="C8" s="62">
        <v>37621.3</v>
      </c>
      <c r="D8" s="133" t="s">
        <v>300</v>
      </c>
      <c r="E8" s="134"/>
    </row>
    <row r="9" spans="1:5" ht="126.75" customHeight="1">
      <c r="A9" s="138"/>
      <c r="B9" s="174"/>
      <c r="C9" s="174"/>
      <c r="D9" s="44" t="s">
        <v>130</v>
      </c>
      <c r="E9" s="62">
        <v>40511.87</v>
      </c>
    </row>
    <row r="10" spans="1:5" ht="32.25" customHeight="1">
      <c r="A10" s="138"/>
      <c r="B10" s="174"/>
      <c r="C10" s="174"/>
      <c r="D10" s="12" t="s">
        <v>302</v>
      </c>
      <c r="E10" s="50">
        <f>SUM(E9:E9)</f>
        <v>40511.87</v>
      </c>
    </row>
    <row r="11" spans="1:5" ht="32.25" customHeight="1">
      <c r="A11" s="138"/>
      <c r="B11" s="174"/>
      <c r="C11" s="174"/>
      <c r="D11" s="133" t="s">
        <v>301</v>
      </c>
      <c r="E11" s="134"/>
    </row>
    <row r="12" spans="1:5" ht="23.25" customHeight="1">
      <c r="A12" s="138"/>
      <c r="B12" s="174"/>
      <c r="C12" s="174"/>
      <c r="D12" s="12"/>
      <c r="E12" s="50"/>
    </row>
    <row r="13" spans="1:5" ht="24" customHeight="1">
      <c r="A13" s="138"/>
      <c r="B13" s="174"/>
      <c r="C13" s="174"/>
      <c r="D13" s="70" t="s">
        <v>303</v>
      </c>
      <c r="E13" s="50">
        <f>SUM(E12)</f>
        <v>0</v>
      </c>
    </row>
    <row r="14" spans="1:5" ht="32.25" customHeight="1">
      <c r="A14" s="138"/>
      <c r="B14" s="174"/>
      <c r="C14" s="174"/>
      <c r="D14" s="133" t="s">
        <v>304</v>
      </c>
      <c r="E14" s="134"/>
    </row>
    <row r="15" spans="1:5" ht="20.25" customHeight="1">
      <c r="A15" s="138"/>
      <c r="B15" s="174"/>
      <c r="C15" s="174"/>
      <c r="D15" s="56"/>
      <c r="E15" s="62"/>
    </row>
    <row r="16" spans="1:5" ht="19.5" customHeight="1">
      <c r="A16" s="138"/>
      <c r="B16" s="174"/>
      <c r="C16" s="174"/>
      <c r="D16" s="56"/>
      <c r="E16" s="62"/>
    </row>
    <row r="17" spans="1:5" ht="32.25" customHeight="1">
      <c r="A17" s="139"/>
      <c r="B17" s="175"/>
      <c r="C17" s="175"/>
      <c r="D17" s="12" t="s">
        <v>305</v>
      </c>
      <c r="E17" s="50">
        <f>SUM(E16:E16)</f>
        <v>0</v>
      </c>
    </row>
    <row r="18" spans="1:5" ht="32.25" customHeight="1">
      <c r="A18" s="28" t="s">
        <v>2</v>
      </c>
      <c r="B18" s="107">
        <f>SUM(B8)</f>
        <v>33565.48</v>
      </c>
      <c r="C18" s="107">
        <f>SUM(C8)</f>
        <v>37621.3</v>
      </c>
      <c r="D18" s="26" t="s">
        <v>138</v>
      </c>
      <c r="E18" s="108">
        <f>SUM(E10+E13+E17)</f>
        <v>40511.87</v>
      </c>
    </row>
    <row r="19" spans="1:5" ht="23.25" customHeight="1">
      <c r="A19" s="168" t="s">
        <v>306</v>
      </c>
      <c r="B19" s="169"/>
      <c r="C19" s="169"/>
      <c r="D19" s="170"/>
      <c r="E19" s="50">
        <f>SUM(C5+C8-E18)</f>
        <v>-36324.87</v>
      </c>
    </row>
    <row r="20" spans="1:2" ht="32.25" customHeight="1">
      <c r="A20" s="176"/>
      <c r="B20" s="176"/>
    </row>
    <row r="21" spans="2:3" ht="12.75" customHeight="1">
      <c r="B21" s="18"/>
      <c r="C21" s="18"/>
    </row>
    <row r="22" spans="1:3" ht="12.75" customHeight="1">
      <c r="A22" s="13"/>
      <c r="B22" s="119"/>
      <c r="C22" s="18"/>
    </row>
  </sheetData>
  <sheetProtection selectLockedCells="1" selectUnlockedCells="1"/>
  <mergeCells count="14">
    <mergeCell ref="B9:B17"/>
    <mergeCell ref="C9:C17"/>
    <mergeCell ref="D11:E11"/>
    <mergeCell ref="D6:E6"/>
    <mergeCell ref="D8:E8"/>
    <mergeCell ref="D14:E14"/>
    <mergeCell ref="A19:D19"/>
    <mergeCell ref="A20:B20"/>
    <mergeCell ref="A2:E2"/>
    <mergeCell ref="A3:E3"/>
    <mergeCell ref="A4:E4"/>
    <mergeCell ref="A5:B5"/>
    <mergeCell ref="A6:C6"/>
    <mergeCell ref="A9:A17"/>
  </mergeCells>
  <printOptions/>
  <pageMargins left="0.7875" right="0.7875" top="1.0527777777777778" bottom="1.0527777777777778" header="0.7875" footer="0.7875"/>
  <pageSetup horizontalDpi="300" verticalDpi="300" orientation="portrait" paperSize="9" scale="96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E26"/>
  <sheetViews>
    <sheetView zoomScalePageLayoutView="0" workbookViewId="0" topLeftCell="A7">
      <selection activeCell="I12" sqref="I12"/>
    </sheetView>
  </sheetViews>
  <sheetFormatPr defaultColWidth="11.57421875" defaultRowHeight="12.75"/>
  <cols>
    <col min="1" max="1" width="21.28125" style="17" customWidth="1"/>
    <col min="2" max="3" width="11.00390625" style="17" customWidth="1"/>
    <col min="4" max="4" width="31.421875" style="17" customWidth="1"/>
    <col min="5" max="5" width="12.8515625" style="18" customWidth="1"/>
    <col min="6" max="16384" width="11.57421875" style="17" customWidth="1"/>
  </cols>
  <sheetData>
    <row r="1" spans="1:5" ht="12.75" customHeight="1">
      <c r="A1" s="12" t="s">
        <v>126</v>
      </c>
      <c r="B1" s="73"/>
      <c r="C1" s="73"/>
      <c r="D1" s="73"/>
      <c r="E1" s="120"/>
    </row>
    <row r="2" spans="1:5" ht="17.25" customHeight="1">
      <c r="A2" s="177" t="s">
        <v>281</v>
      </c>
      <c r="B2" s="177"/>
      <c r="C2" s="177"/>
      <c r="D2" s="177"/>
      <c r="E2" s="177"/>
    </row>
    <row r="3" spans="1:5" ht="18.75" customHeight="1">
      <c r="A3" s="127" t="s">
        <v>256</v>
      </c>
      <c r="B3" s="127"/>
      <c r="C3" s="127"/>
      <c r="D3" s="127"/>
      <c r="E3" s="127"/>
    </row>
    <row r="4" spans="1:5" ht="37.5" customHeight="1">
      <c r="A4" s="128" t="s">
        <v>257</v>
      </c>
      <c r="B4" s="128"/>
      <c r="C4" s="128"/>
      <c r="D4" s="128"/>
      <c r="E4" s="128"/>
    </row>
    <row r="5" spans="1:5" ht="44.25" customHeight="1">
      <c r="A5" s="181" t="s">
        <v>283</v>
      </c>
      <c r="B5" s="181"/>
      <c r="C5" s="67">
        <v>-114869.53</v>
      </c>
      <c r="D5" s="106" t="s">
        <v>320</v>
      </c>
      <c r="E5" s="40" t="s">
        <v>367</v>
      </c>
    </row>
    <row r="6" spans="1:5" ht="25.5" customHeight="1">
      <c r="A6" s="128" t="s">
        <v>133</v>
      </c>
      <c r="B6" s="128"/>
      <c r="C6" s="128"/>
      <c r="D6" s="128" t="s">
        <v>134</v>
      </c>
      <c r="E6" s="128"/>
    </row>
    <row r="7" spans="1:5" ht="32.25" customHeight="1">
      <c r="A7" s="26" t="s">
        <v>54</v>
      </c>
      <c r="B7" s="42" t="s">
        <v>158</v>
      </c>
      <c r="C7" s="42" t="s">
        <v>170</v>
      </c>
      <c r="D7" s="42" t="s">
        <v>299</v>
      </c>
      <c r="E7" s="42" t="s">
        <v>173</v>
      </c>
    </row>
    <row r="8" spans="1:5" ht="32.25" customHeight="1">
      <c r="A8" s="40" t="s">
        <v>131</v>
      </c>
      <c r="B8" s="62">
        <v>288701.8</v>
      </c>
      <c r="C8" s="62">
        <v>240567.74</v>
      </c>
      <c r="D8" s="133" t="s">
        <v>300</v>
      </c>
      <c r="E8" s="134"/>
    </row>
    <row r="9" spans="1:5" ht="107.25" customHeight="1">
      <c r="A9" s="150"/>
      <c r="B9" s="189"/>
      <c r="C9" s="189"/>
      <c r="D9" s="44" t="s">
        <v>130</v>
      </c>
      <c r="E9" s="62">
        <v>187657.67</v>
      </c>
    </row>
    <row r="10" spans="1:5" ht="21.75" customHeight="1">
      <c r="A10" s="138"/>
      <c r="B10" s="174"/>
      <c r="C10" s="174"/>
      <c r="D10" s="12" t="s">
        <v>302</v>
      </c>
      <c r="E10" s="50">
        <f>SUM(E9:E9)</f>
        <v>187657.67</v>
      </c>
    </row>
    <row r="11" spans="1:5" ht="32.25" customHeight="1">
      <c r="A11" s="138"/>
      <c r="B11" s="174"/>
      <c r="C11" s="174"/>
      <c r="D11" s="133" t="s">
        <v>301</v>
      </c>
      <c r="E11" s="134"/>
    </row>
    <row r="12" spans="1:5" ht="18" customHeight="1">
      <c r="A12" s="138"/>
      <c r="B12" s="174"/>
      <c r="C12" s="174"/>
      <c r="D12" s="12"/>
      <c r="E12" s="50"/>
    </row>
    <row r="13" spans="1:5" ht="22.5" customHeight="1">
      <c r="A13" s="138"/>
      <c r="B13" s="174"/>
      <c r="C13" s="174"/>
      <c r="D13" s="70" t="s">
        <v>303</v>
      </c>
      <c r="E13" s="50">
        <f>SUM(E12)</f>
        <v>0</v>
      </c>
    </row>
    <row r="14" spans="1:5" ht="32.25" customHeight="1">
      <c r="A14" s="138"/>
      <c r="B14" s="174"/>
      <c r="C14" s="174"/>
      <c r="D14" s="133" t="s">
        <v>304</v>
      </c>
      <c r="E14" s="134"/>
    </row>
    <row r="15" spans="1:5" ht="18.75" customHeight="1">
      <c r="A15" s="138"/>
      <c r="B15" s="174"/>
      <c r="C15" s="174"/>
      <c r="D15" s="56"/>
      <c r="E15" s="62"/>
    </row>
    <row r="16" spans="1:5" ht="21" customHeight="1">
      <c r="A16" s="138"/>
      <c r="B16" s="174"/>
      <c r="C16" s="174"/>
      <c r="D16" s="56"/>
      <c r="E16" s="62"/>
    </row>
    <row r="17" spans="1:5" ht="20.25" customHeight="1">
      <c r="A17" s="139"/>
      <c r="B17" s="175"/>
      <c r="C17" s="175"/>
      <c r="D17" s="12" t="s">
        <v>305</v>
      </c>
      <c r="E17" s="50">
        <f>SUM(E16:E16)</f>
        <v>0</v>
      </c>
    </row>
    <row r="18" spans="1:5" ht="25.5" customHeight="1">
      <c r="A18" s="28" t="s">
        <v>2</v>
      </c>
      <c r="B18" s="107">
        <f>SUM(B8)</f>
        <v>288701.8</v>
      </c>
      <c r="C18" s="107">
        <f>SUM(C8)</f>
        <v>240567.74</v>
      </c>
      <c r="D18" s="26" t="s">
        <v>138</v>
      </c>
      <c r="E18" s="108">
        <f>SUM(E10+E13+E17)</f>
        <v>187657.67</v>
      </c>
    </row>
    <row r="19" spans="1:5" ht="23.25" customHeight="1">
      <c r="A19" s="168" t="s">
        <v>306</v>
      </c>
      <c r="B19" s="169"/>
      <c r="C19" s="169"/>
      <c r="D19" s="170"/>
      <c r="E19" s="50">
        <f>SUM(C5+C8-E18)</f>
        <v>-61959.46000000002</v>
      </c>
    </row>
    <row r="20" spans="1:2" ht="32.25" customHeight="1">
      <c r="A20" s="176"/>
      <c r="B20" s="176"/>
    </row>
    <row r="21" spans="2:3" ht="12.75" customHeight="1">
      <c r="B21" s="18"/>
      <c r="C21" s="18"/>
    </row>
    <row r="22" spans="1:3" ht="12.75" customHeight="1">
      <c r="A22" s="13"/>
      <c r="B22" s="119"/>
      <c r="C22" s="18"/>
    </row>
    <row r="23" ht="12.75" customHeight="1"/>
    <row r="24" ht="12.75" customHeight="1"/>
    <row r="25" spans="1:2" ht="12.75">
      <c r="A25" s="176"/>
      <c r="B25" s="176"/>
    </row>
    <row r="26" spans="1:2" ht="12.75">
      <c r="A26" s="176"/>
      <c r="B26" s="176"/>
    </row>
  </sheetData>
  <sheetProtection/>
  <mergeCells count="16">
    <mergeCell ref="A2:E2"/>
    <mergeCell ref="A3:E3"/>
    <mergeCell ref="A6:C6"/>
    <mergeCell ref="D6:E6"/>
    <mergeCell ref="D8:E8"/>
    <mergeCell ref="A26:B26"/>
    <mergeCell ref="A9:A17"/>
    <mergeCell ref="B9:B17"/>
    <mergeCell ref="C9:C17"/>
    <mergeCell ref="D11:E11"/>
    <mergeCell ref="D14:E14"/>
    <mergeCell ref="A19:D19"/>
    <mergeCell ref="A20:B20"/>
    <mergeCell ref="A25:B25"/>
    <mergeCell ref="A4:E4"/>
    <mergeCell ref="A5: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2022-04-13T08:02:41Z</cp:lastPrinted>
  <dcterms:created xsi:type="dcterms:W3CDTF">2018-03-29T07:18:29Z</dcterms:created>
  <dcterms:modified xsi:type="dcterms:W3CDTF">2022-04-13T08:16:46Z</dcterms:modified>
  <cp:category/>
  <cp:version/>
  <cp:contentType/>
  <cp:contentStatus/>
</cp:coreProperties>
</file>